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20" windowWidth="15570" windowHeight="11520"/>
  </bookViews>
  <sheets>
    <sheet name="Table1" sheetId="1" r:id="rId1"/>
  </sheets>
  <definedNames>
    <definedName name="_xlnm.Print_Titles" localSheetId="0">Table1!$7:$8</definedName>
    <definedName name="_xlnm.Print_Area" localSheetId="0">Table1!$A$1:$P$129</definedName>
  </definedNames>
  <calcPr calcId="145621"/>
</workbook>
</file>

<file path=xl/calcChain.xml><?xml version="1.0" encoding="utf-8"?>
<calcChain xmlns="http://schemas.openxmlformats.org/spreadsheetml/2006/main">
  <c r="O31" i="1" l="1"/>
  <c r="N31" i="1"/>
  <c r="M31" i="1" l="1"/>
  <c r="M26" i="1" l="1"/>
  <c r="M30" i="1" l="1"/>
  <c r="N87" i="1" l="1"/>
  <c r="M87" i="1"/>
  <c r="M33" i="1"/>
  <c r="M105" i="1"/>
  <c r="M96" i="1" l="1"/>
  <c r="M82" i="1" s="1"/>
  <c r="M94" i="1"/>
  <c r="M79" i="1" s="1"/>
  <c r="M111" i="1"/>
  <c r="M106" i="1" s="1"/>
  <c r="M100" i="1"/>
  <c r="O123" i="1" l="1"/>
  <c r="O118" i="1" s="1"/>
  <c r="N123" i="1"/>
  <c r="N118" i="1" s="1"/>
  <c r="M123" i="1"/>
  <c r="M118" i="1" s="1"/>
  <c r="L123" i="1"/>
  <c r="K123" i="1"/>
  <c r="J123" i="1"/>
  <c r="M51" i="1" l="1"/>
  <c r="N76" i="1" l="1"/>
  <c r="N71" i="1" s="1"/>
  <c r="O76" i="1"/>
  <c r="O71" i="1" s="1"/>
  <c r="M59" i="1"/>
  <c r="N59" i="1"/>
  <c r="O59" i="1"/>
  <c r="M61" i="1"/>
  <c r="M14" i="1" s="1"/>
  <c r="N61" i="1"/>
  <c r="O61" i="1"/>
  <c r="M76" i="1"/>
  <c r="M71" i="1" s="1"/>
  <c r="M64" i="1" l="1"/>
  <c r="M57" i="1" s="1"/>
  <c r="L87" i="1"/>
  <c r="M99" i="1" l="1"/>
  <c r="M92" i="1" s="1"/>
  <c r="N99" i="1"/>
  <c r="N92" i="1" s="1"/>
  <c r="O99" i="1"/>
  <c r="O92" i="1" s="1"/>
  <c r="N79" i="1" l="1"/>
  <c r="N117" i="1"/>
  <c r="N112" i="1" s="1"/>
  <c r="N84" i="1"/>
  <c r="N83" i="1"/>
  <c r="N70" i="1"/>
  <c r="N62" i="1"/>
  <c r="N60" i="1"/>
  <c r="N13" i="1" s="1"/>
  <c r="N58" i="1"/>
  <c r="N56" i="1"/>
  <c r="N51" i="1" s="1"/>
  <c r="N46" i="1"/>
  <c r="N50" i="1" s="1"/>
  <c r="N45" i="1" s="1"/>
  <c r="N44" i="1"/>
  <c r="N38" i="1" s="1"/>
  <c r="N33" i="1"/>
  <c r="N37" i="1" s="1"/>
  <c r="N30" i="1"/>
  <c r="N24" i="1" s="1"/>
  <c r="N19" i="1"/>
  <c r="N18" i="1"/>
  <c r="N23" i="1" s="1"/>
  <c r="N17" i="1" s="1"/>
  <c r="N78" i="1" l="1"/>
  <c r="N64" i="1"/>
  <c r="N57" i="1" s="1"/>
  <c r="N91" i="1"/>
  <c r="N86" i="1" s="1"/>
  <c r="N85" i="1"/>
  <c r="L82" i="1"/>
  <c r="L80" i="1"/>
  <c r="L70" i="1"/>
  <c r="M70" i="1"/>
  <c r="O70" i="1"/>
  <c r="M50" i="1"/>
  <c r="M45" i="1" s="1"/>
  <c r="L30" i="1"/>
  <c r="M24" i="1"/>
  <c r="O30" i="1"/>
  <c r="O24" i="1" s="1"/>
  <c r="L95" i="1"/>
  <c r="L93" i="1"/>
  <c r="L94" i="1"/>
  <c r="O33" i="1"/>
  <c r="L40" i="1"/>
  <c r="L33" i="1" s="1"/>
  <c r="L99" i="1" l="1"/>
  <c r="N16" i="1"/>
  <c r="N9" i="1" s="1"/>
  <c r="O117" i="1" l="1"/>
  <c r="O112" i="1" s="1"/>
  <c r="M117" i="1"/>
  <c r="M112" i="1" s="1"/>
  <c r="L117" i="1"/>
  <c r="K117" i="1"/>
  <c r="J117" i="1"/>
  <c r="K99" i="1"/>
  <c r="J99" i="1"/>
  <c r="L44" i="1" l="1"/>
  <c r="M44" i="1"/>
  <c r="M38" i="1" s="1"/>
  <c r="O44" i="1"/>
  <c r="O38" i="1" s="1"/>
  <c r="L37" i="1"/>
  <c r="M37" i="1"/>
  <c r="L61" i="1" l="1"/>
  <c r="L59" i="1"/>
  <c r="L76" i="1" l="1"/>
  <c r="K76" i="1"/>
  <c r="J76" i="1"/>
  <c r="K19" i="1" l="1"/>
  <c r="L19" i="1"/>
  <c r="M19" i="1"/>
  <c r="M12" i="1" s="1"/>
  <c r="O19" i="1"/>
  <c r="J91" i="1" l="1"/>
  <c r="K91" i="1"/>
  <c r="L91" i="1"/>
  <c r="M91" i="1"/>
  <c r="M86" i="1" s="1"/>
  <c r="O91" i="1"/>
  <c r="O86" i="1" s="1"/>
  <c r="L79" i="1" l="1"/>
  <c r="M84" i="1" l="1"/>
  <c r="M78" i="1" s="1"/>
  <c r="O84" i="1"/>
  <c r="L84" i="1"/>
  <c r="M18" i="1" l="1"/>
  <c r="M13" i="1"/>
  <c r="M11" i="1"/>
  <c r="M10" i="1" l="1"/>
  <c r="M16" i="1" s="1"/>
  <c r="M9" i="1" s="1"/>
  <c r="M23" i="1"/>
  <c r="M17" i="1" s="1"/>
  <c r="M85" i="1" l="1"/>
  <c r="K79" i="1"/>
  <c r="O83" i="1"/>
  <c r="L83" i="1"/>
  <c r="L85" i="1" s="1"/>
  <c r="K83" i="1"/>
  <c r="J83" i="1"/>
  <c r="O79" i="1"/>
  <c r="O78" i="1" s="1"/>
  <c r="J79" i="1"/>
  <c r="K85" i="1" l="1"/>
  <c r="O85" i="1"/>
  <c r="J85" i="1"/>
  <c r="K44" i="1"/>
  <c r="K30" i="1"/>
  <c r="K58" i="1" l="1"/>
  <c r="L58" i="1"/>
  <c r="O58" i="1"/>
  <c r="K60" i="1"/>
  <c r="K13" i="1" s="1"/>
  <c r="L60" i="1"/>
  <c r="L13" i="1" s="1"/>
  <c r="O60" i="1"/>
  <c r="O13" i="1" s="1"/>
  <c r="K62" i="1"/>
  <c r="L62" i="1"/>
  <c r="O62" i="1"/>
  <c r="J62" i="1"/>
  <c r="J60" i="1"/>
  <c r="J13" i="1" s="1"/>
  <c r="J58" i="1"/>
  <c r="K46" i="1"/>
  <c r="L46" i="1"/>
  <c r="O46" i="1"/>
  <c r="O50" i="1" s="1"/>
  <c r="O45" i="1" s="1"/>
  <c r="K70" i="1"/>
  <c r="J70" i="1"/>
  <c r="J46" i="1"/>
  <c r="J50" i="1" s="1"/>
  <c r="O56" i="1"/>
  <c r="O51" i="1" s="1"/>
  <c r="L56" i="1"/>
  <c r="K56" i="1"/>
  <c r="J56" i="1"/>
  <c r="O64" i="1" l="1"/>
  <c r="O57" i="1" s="1"/>
  <c r="L50" i="1"/>
  <c r="K50" i="1"/>
  <c r="L64" i="1"/>
  <c r="K64" i="1"/>
  <c r="J64" i="1"/>
  <c r="O18" i="1"/>
  <c r="O23" i="1" s="1"/>
  <c r="O17" i="1" s="1"/>
  <c r="K11" i="1"/>
  <c r="L18" i="1"/>
  <c r="L23" i="1" s="1"/>
  <c r="K18" i="1"/>
  <c r="O16" i="1" l="1"/>
  <c r="O9" i="1" s="1"/>
  <c r="O37" i="1"/>
  <c r="K10" i="1"/>
  <c r="K23" i="1"/>
  <c r="J19" i="1"/>
  <c r="J44" i="1"/>
  <c r="J25" i="1"/>
  <c r="J30" i="1" s="1"/>
  <c r="L16" i="1"/>
  <c r="K33" i="1"/>
  <c r="J33" i="1"/>
  <c r="K16" i="1" l="1"/>
  <c r="K37" i="1"/>
  <c r="J32" i="1"/>
  <c r="J37" i="1" s="1"/>
  <c r="J11" i="1" l="1"/>
  <c r="J18" i="1"/>
  <c r="J10" i="1" l="1"/>
  <c r="J16" i="1" s="1"/>
  <c r="J23" i="1"/>
</calcChain>
</file>

<file path=xl/sharedStrings.xml><?xml version="1.0" encoding="utf-8"?>
<sst xmlns="http://schemas.openxmlformats.org/spreadsheetml/2006/main" count="762" uniqueCount="92">
  <si>
    <t/>
  </si>
  <si>
    <t>№ пп</t>
  </si>
  <si>
    <t>Ответственный исполнитель, соисполнитель</t>
  </si>
  <si>
    <t>Источник финансового обеспечения</t>
  </si>
  <si>
    <t>Объём средств на реализацию, рублей</t>
  </si>
  <si>
    <t>ГРБС</t>
  </si>
  <si>
    <t>ОМ</t>
  </si>
  <si>
    <t>НР</t>
  </si>
  <si>
    <t>2019 год</t>
  </si>
  <si>
    <t>2020 год</t>
  </si>
  <si>
    <t>2021 год</t>
  </si>
  <si>
    <t>1</t>
  </si>
  <si>
    <t>2</t>
  </si>
  <si>
    <t>4</t>
  </si>
  <si>
    <t>6</t>
  </si>
  <si>
    <t>11</t>
  </si>
  <si>
    <t>12</t>
  </si>
  <si>
    <t>средства областного бюджета</t>
  </si>
  <si>
    <t>средства федерального бюджета</t>
  </si>
  <si>
    <t>внебюджетные средства</t>
  </si>
  <si>
    <t>итого</t>
  </si>
  <si>
    <t>Связь основного мероприятия, проекта (программы) с целевыми показателями (индикаторами) (порядковые номера показателей (индикаторов))</t>
  </si>
  <si>
    <t>средства местного бюджета</t>
  </si>
  <si>
    <t>Популяризация физической культуры и массового спорта</t>
  </si>
  <si>
    <t>Мероприятия по развитию физической культуры и спорта</t>
  </si>
  <si>
    <t>001</t>
  </si>
  <si>
    <t>07</t>
  </si>
  <si>
    <t>0</t>
  </si>
  <si>
    <t>82300</t>
  </si>
  <si>
    <t>Реализация единой государственной политики в сфере физической культуры и спорта</t>
  </si>
  <si>
    <t>2.1.</t>
  </si>
  <si>
    <t>Оказание поддержки спортивным сборным командам</t>
  </si>
  <si>
    <t>82310</t>
  </si>
  <si>
    <t>МП</t>
  </si>
  <si>
    <t>004</t>
  </si>
  <si>
    <t>Администрация города Сельцо, Отдел культуры, молодежной политики и спорта администрации города Сельцо Брянской области</t>
  </si>
  <si>
    <t>3.</t>
  </si>
  <si>
    <t>Отдел культуры, молодежной политики и спорта администрации города Сельцо Брянской области</t>
  </si>
  <si>
    <t>Развитие инфраструктуры сферы физической культуры и спорта</t>
  </si>
  <si>
    <t>3.1.</t>
  </si>
  <si>
    <t>Бюджетные инвестиции в объекты капитального строительства муниципальной собственности</t>
  </si>
  <si>
    <t>4.</t>
  </si>
  <si>
    <t>Оснащение объектов спортивной инфраструктуры спортивно-технологическим оборудованием</t>
  </si>
  <si>
    <t>4.1.</t>
  </si>
  <si>
    <t>P5</t>
  </si>
  <si>
    <t>52280</t>
  </si>
  <si>
    <t>14</t>
  </si>
  <si>
    <t>80620</t>
  </si>
  <si>
    <t>2023 год</t>
  </si>
  <si>
    <t>5.1</t>
  </si>
  <si>
    <t>5.2</t>
  </si>
  <si>
    <t>4.2.</t>
  </si>
  <si>
    <t>Проведение ремонта спортивных сооружений</t>
  </si>
  <si>
    <t>17680</t>
  </si>
  <si>
    <t>Р5</t>
  </si>
  <si>
    <t>6,7,8</t>
  </si>
  <si>
    <t>5.1, 5.2</t>
  </si>
  <si>
    <t>«Региональный проект «Спорт-норма жизни (Брянская область)»</t>
  </si>
  <si>
    <t>Развитие детско-юношеского спорта и системы подготовки высококвалифицированных спортсменов</t>
  </si>
  <si>
    <t>6.1</t>
  </si>
  <si>
    <t>Формирование системы управления кадровым потенциалом в сфере физической культуры и спорта с учетом потребности в тренерских кадрах, их оптимального размещения и эффективного использования, достижение полноты укомплектованности учреждений физической культуры и спорта тренерами, тренерами-преподавателями</t>
  </si>
  <si>
    <t>Обеспечение жильем тренеров, тренеров-преподавателей учреждений физической культуры и спорта</t>
  </si>
  <si>
    <t>S7620</t>
  </si>
  <si>
    <t>S7640</t>
  </si>
  <si>
    <t>S7690</t>
  </si>
  <si>
    <t>2024 год</t>
  </si>
  <si>
    <t>04</t>
  </si>
  <si>
    <t>05</t>
  </si>
  <si>
    <t>х</t>
  </si>
  <si>
    <t>Внебюджетные средства</t>
  </si>
  <si>
    <t>Местный бюджет</t>
  </si>
  <si>
    <t>Областной бюджет</t>
  </si>
  <si>
    <t>Федеральный бюджет</t>
  </si>
  <si>
    <t>1.1</t>
  </si>
  <si>
    <t xml:space="preserve">Развитие материально-технической базы и обеспечение уровня финансирования организаций, осуществляющих спортивную подготовку  в соответствии с требованиями федеральных стандартов спортивной подготовки   </t>
  </si>
  <si>
    <t>1-9</t>
  </si>
  <si>
    <t>Муниципальная программа, подпрограмма, основное мероприятие(проект), направление расходов, мероприятие</t>
  </si>
  <si>
    <t>Код бюджетной классификации расходов</t>
  </si>
  <si>
    <t>Справочно: объем "налоговых расходов" на реализацию муниципальной программы</t>
  </si>
  <si>
    <t>01</t>
  </si>
  <si>
    <t>02</t>
  </si>
  <si>
    <t>03</t>
  </si>
  <si>
    <t xml:space="preserve">Организации, осуществляющие спортивную подготовку </t>
  </si>
  <si>
    <t>5.2.1</t>
  </si>
  <si>
    <t>Приобретение спортивной формы, спортивного оборудования и инвентаря для муниципальных учреждений, осуществляющих спортивную подготовку, и муниципальных образовательных организаций в сфере физической культуры и спорта</t>
  </si>
  <si>
    <t>5.2.2</t>
  </si>
  <si>
    <t>Субсидии бюджетам муниципальных образований на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</si>
  <si>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План реализации муниципальной программы«Развитие физической культуры и спорта 
Сельцовского городского округа»</t>
  </si>
  <si>
    <t xml:space="preserve">ППГП </t>
  </si>
  <si>
    <t>Развитие физической культуры 
и спорта  Сельцовского городского округа</t>
  </si>
  <si>
    <t>2025 год</t>
  </si>
  <si>
    <t xml:space="preserve">Приложение 1
к постановлению администрации города Сельцо
Брянской области от  21.06.2023 г. №229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</si>
</sst>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4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11"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2" fillId="2" borderId="5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4" fontId="2" fillId="2" borderId="21" xfId="0" applyNumberFormat="1" applyFont="1" applyFill="1" applyBorder="1" applyAlignment="1">
      <alignment vertical="center" wrapText="1"/>
    </xf>
    <xf numFmtId="4" fontId="2" fillId="2" borderId="22" xfId="0" applyNumberFormat="1" applyFont="1" applyFill="1" applyBorder="1" applyAlignment="1">
      <alignment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top" wrapText="1"/>
    </xf>
    <xf numFmtId="4" fontId="2" fillId="2" borderId="23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top" wrapText="1"/>
    </xf>
    <xf numFmtId="0" fontId="2" fillId="0" borderId="29" xfId="0" applyFont="1" applyFill="1" applyBorder="1" applyAlignment="1">
      <alignment horizontal="center" vertical="center" wrapText="1"/>
    </xf>
    <xf numFmtId="4" fontId="2" fillId="2" borderId="29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4" fontId="6" fillId="2" borderId="22" xfId="0" applyNumberFormat="1" applyFont="1" applyFill="1" applyBorder="1" applyAlignment="1">
      <alignment vertical="center" wrapText="1"/>
    </xf>
    <xf numFmtId="4" fontId="6" fillId="2" borderId="5" xfId="0" applyNumberFormat="1" applyFont="1" applyFill="1" applyBorder="1" applyAlignment="1">
      <alignment vertical="center" wrapText="1"/>
    </xf>
    <xf numFmtId="4" fontId="6" fillId="2" borderId="29" xfId="0" applyNumberFormat="1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top" wrapText="1"/>
    </xf>
    <xf numFmtId="0" fontId="1" fillId="0" borderId="28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top" wrapText="1"/>
    </xf>
    <xf numFmtId="0" fontId="2" fillId="2" borderId="13" xfId="0" applyFont="1" applyFill="1" applyBorder="1" applyAlignment="1">
      <alignment horizontal="left" vertical="center" wrapText="1"/>
    </xf>
    <xf numFmtId="4" fontId="2" fillId="2" borderId="0" xfId="0" applyNumberFormat="1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0" fillId="0" borderId="0" xfId="0" applyFont="1" applyFill="1" applyAlignment="1">
      <alignment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5" fillId="2" borderId="5" xfId="0" applyFont="1" applyFill="1" applyBorder="1" applyAlignment="1">
      <alignment horizontal="left" vertical="center" wrapText="1"/>
    </xf>
    <xf numFmtId="49" fontId="5" fillId="2" borderId="5" xfId="0" applyNumberFormat="1" applyFont="1" applyFill="1" applyBorder="1" applyAlignment="1">
      <alignment vertical="center" wrapText="1"/>
    </xf>
    <xf numFmtId="4" fontId="5" fillId="2" borderId="21" xfId="0" applyNumberFormat="1" applyFont="1" applyFill="1" applyBorder="1" applyAlignment="1">
      <alignment vertical="center" wrapText="1"/>
    </xf>
    <xf numFmtId="4" fontId="5" fillId="2" borderId="5" xfId="0" applyNumberFormat="1" applyFont="1" applyFill="1" applyBorder="1" applyAlignment="1">
      <alignment vertical="center" wrapText="1"/>
    </xf>
    <xf numFmtId="4" fontId="5" fillId="2" borderId="29" xfId="0" applyNumberFormat="1" applyFont="1" applyFill="1" applyBorder="1" applyAlignment="1">
      <alignment vertical="center" wrapText="1"/>
    </xf>
    <xf numFmtId="4" fontId="5" fillId="2" borderId="33" xfId="0" applyNumberFormat="1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top" wrapText="1"/>
    </xf>
    <xf numFmtId="0" fontId="0" fillId="0" borderId="28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4" fontId="5" fillId="2" borderId="0" xfId="0" applyNumberFormat="1" applyFont="1" applyFill="1" applyBorder="1" applyAlignment="1">
      <alignment vertical="center" wrapText="1"/>
    </xf>
    <xf numFmtId="0" fontId="2" fillId="2" borderId="25" xfId="0" applyFont="1" applyFill="1" applyBorder="1" applyAlignment="1">
      <alignment horizontal="left" vertical="center" wrapText="1"/>
    </xf>
    <xf numFmtId="4" fontId="5" fillId="2" borderId="35" xfId="0" applyNumberFormat="1" applyFont="1" applyFill="1" applyBorder="1" applyAlignment="1">
      <alignment vertical="center" wrapText="1"/>
    </xf>
    <xf numFmtId="49" fontId="2" fillId="2" borderId="36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top" wrapText="1"/>
    </xf>
    <xf numFmtId="4" fontId="2" fillId="2" borderId="35" xfId="0" applyNumberFormat="1" applyFont="1" applyFill="1" applyBorder="1" applyAlignment="1">
      <alignment vertical="center" wrapText="1"/>
    </xf>
    <xf numFmtId="0" fontId="2" fillId="2" borderId="16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top" wrapText="1"/>
    </xf>
    <xf numFmtId="0" fontId="0" fillId="0" borderId="28" xfId="0" applyFon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vertical="top" wrapText="1"/>
    </xf>
    <xf numFmtId="0" fontId="0" fillId="0" borderId="0" xfId="0" applyFont="1" applyFill="1" applyAlignment="1">
      <alignment vertical="top" wrapText="1"/>
    </xf>
    <xf numFmtId="4" fontId="2" fillId="2" borderId="2" xfId="0" applyNumberFormat="1" applyFont="1" applyFill="1" applyBorder="1" applyAlignment="1">
      <alignment vertical="center" wrapText="1"/>
    </xf>
    <xf numFmtId="4" fontId="2" fillId="2" borderId="19" xfId="0" applyNumberFormat="1" applyFont="1" applyFill="1" applyBorder="1" applyAlignment="1">
      <alignment vertical="center" wrapText="1"/>
    </xf>
    <xf numFmtId="4" fontId="2" fillId="2" borderId="6" xfId="0" applyNumberFormat="1" applyFont="1" applyFill="1" applyBorder="1" applyAlignment="1">
      <alignment vertical="center" wrapText="1"/>
    </xf>
    <xf numFmtId="4" fontId="2" fillId="2" borderId="13" xfId="0" applyNumberFormat="1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vertical="center" wrapText="1"/>
    </xf>
    <xf numFmtId="4" fontId="5" fillId="2" borderId="19" xfId="0" applyNumberFormat="1" applyFont="1" applyFill="1" applyBorder="1" applyAlignment="1">
      <alignment vertical="center" wrapText="1"/>
    </xf>
    <xf numFmtId="4" fontId="5" fillId="2" borderId="15" xfId="0" applyNumberFormat="1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5" fillId="2" borderId="5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5" fillId="2" borderId="6" xfId="0" applyNumberFormat="1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right" vertical="top" wrapText="1"/>
    </xf>
    <xf numFmtId="0" fontId="0" fillId="0" borderId="0" xfId="0" applyFont="1" applyFill="1" applyBorder="1" applyAlignment="1">
      <alignment horizontal="right" vertical="top" wrapText="1"/>
    </xf>
    <xf numFmtId="0" fontId="8" fillId="2" borderId="41" xfId="0" applyFont="1" applyFill="1" applyBorder="1" applyAlignment="1">
      <alignment horizontal="left" vertical="top" wrapText="1"/>
    </xf>
    <xf numFmtId="4" fontId="2" fillId="2" borderId="41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center" wrapText="1"/>
    </xf>
    <xf numFmtId="0" fontId="7" fillId="2" borderId="34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7" fillId="2" borderId="34" xfId="0" applyFont="1" applyFill="1" applyBorder="1" applyAlignment="1">
      <alignment horizontal="left" vertical="top"/>
    </xf>
    <xf numFmtId="0" fontId="7" fillId="2" borderId="34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/>
    </xf>
    <xf numFmtId="0" fontId="7" fillId="2" borderId="7" xfId="0" applyFont="1" applyFill="1" applyBorder="1" applyAlignment="1">
      <alignment horizontal="left" vertical="top" wrapText="1"/>
    </xf>
    <xf numFmtId="0" fontId="8" fillId="2" borderId="40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" fillId="0" borderId="30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left" vertical="top" wrapText="1"/>
    </xf>
    <xf numFmtId="0" fontId="5" fillId="0" borderId="36" xfId="0" applyFont="1" applyFill="1" applyBorder="1" applyAlignment="1">
      <alignment horizontal="left" vertical="center" wrapText="1"/>
    </xf>
    <xf numFmtId="49" fontId="5" fillId="0" borderId="36" xfId="0" applyNumberFormat="1" applyFont="1" applyFill="1" applyBorder="1" applyAlignment="1">
      <alignment horizontal="left" vertical="center" wrapText="1"/>
    </xf>
    <xf numFmtId="4" fontId="5" fillId="2" borderId="39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top" wrapText="1"/>
    </xf>
    <xf numFmtId="0" fontId="1" fillId="0" borderId="28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top"/>
    </xf>
    <xf numFmtId="0" fontId="7" fillId="2" borderId="12" xfId="0" applyFont="1" applyFill="1" applyBorder="1" applyAlignment="1">
      <alignment horizontal="left" vertical="top"/>
    </xf>
    <xf numFmtId="0" fontId="1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24" xfId="0" applyFont="1" applyFill="1" applyBorder="1" applyAlignment="1">
      <alignment vertical="top" wrapText="1"/>
    </xf>
    <xf numFmtId="0" fontId="0" fillId="0" borderId="25" xfId="0" applyFont="1" applyFill="1" applyBorder="1" applyAlignment="1">
      <alignment vertical="top" wrapText="1"/>
    </xf>
    <xf numFmtId="0" fontId="0" fillId="0" borderId="3" xfId="0" applyFont="1" applyFill="1" applyBorder="1" applyAlignment="1">
      <alignment vertical="top" wrapText="1"/>
    </xf>
    <xf numFmtId="0" fontId="0" fillId="0" borderId="4" xfId="0" applyFont="1" applyFill="1" applyBorder="1" applyAlignment="1">
      <alignment vertical="top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left" vertical="top"/>
    </xf>
    <xf numFmtId="0" fontId="2" fillId="2" borderId="32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top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top" wrapText="1"/>
    </xf>
    <xf numFmtId="0" fontId="0" fillId="0" borderId="30" xfId="0" applyFon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horizontal="center" vertical="top" wrapText="1"/>
    </xf>
    <xf numFmtId="0" fontId="0" fillId="0" borderId="28" xfId="0" applyFont="1" applyFill="1" applyBorder="1" applyAlignment="1">
      <alignment horizontal="center" vertical="top" wrapText="1"/>
    </xf>
    <xf numFmtId="0" fontId="0" fillId="0" borderId="11" xfId="0" applyFont="1" applyFill="1" applyBorder="1" applyAlignment="1">
      <alignment horizontal="center" vertical="top" wrapText="1"/>
    </xf>
    <xf numFmtId="0" fontId="0" fillId="0" borderId="30" xfId="0" applyFont="1" applyFill="1" applyBorder="1" applyAlignment="1">
      <alignment vertical="top" wrapText="1"/>
    </xf>
    <xf numFmtId="0" fontId="0" fillId="0" borderId="28" xfId="0" applyFont="1" applyFill="1" applyBorder="1" applyAlignment="1">
      <alignment vertical="top" wrapText="1"/>
    </xf>
    <xf numFmtId="0" fontId="0" fillId="0" borderId="11" xfId="0" applyFont="1" applyFill="1" applyBorder="1" applyAlignment="1">
      <alignment vertical="top" wrapText="1"/>
    </xf>
    <xf numFmtId="0" fontId="0" fillId="0" borderId="0" xfId="0" applyFont="1" applyFill="1" applyBorder="1" applyAlignment="1">
      <alignment horizontal="center" vertical="top" wrapText="1"/>
    </xf>
    <xf numFmtId="0" fontId="2" fillId="2" borderId="3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top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9"/>
  <sheetViews>
    <sheetView tabSelected="1" topLeftCell="A4" zoomScale="64" zoomScaleNormal="64" zoomScaleSheetLayoutView="83" workbookViewId="0">
      <selection activeCell="N31" sqref="N31:O31"/>
    </sheetView>
  </sheetViews>
  <sheetFormatPr defaultRowHeight="12.75" x14ac:dyDescent="0.2"/>
  <cols>
    <col min="1" max="1" width="7" customWidth="1"/>
    <col min="2" max="2" width="68.1640625" style="112" customWidth="1"/>
    <col min="3" max="3" width="18.33203125" hidden="1" customWidth="1"/>
    <col min="4" max="4" width="11.6640625" hidden="1" customWidth="1"/>
    <col min="5" max="5" width="7.5" customWidth="1"/>
    <col min="6" max="6" width="4.5" customWidth="1"/>
    <col min="7" max="7" width="6.6640625" customWidth="1"/>
    <col min="8" max="8" width="3.83203125" customWidth="1"/>
    <col min="9" max="9" width="14.83203125" customWidth="1"/>
    <col min="10" max="10" width="18.6640625" hidden="1" customWidth="1"/>
    <col min="11" max="11" width="18.5" hidden="1" customWidth="1"/>
    <col min="12" max="12" width="24.5" hidden="1" customWidth="1"/>
    <col min="13" max="13" width="25.1640625" style="25" customWidth="1"/>
    <col min="14" max="14" width="22.5" style="49" customWidth="1"/>
    <col min="15" max="15" width="24.83203125" style="10" customWidth="1"/>
    <col min="16" max="16" width="23.6640625" style="10" hidden="1" customWidth="1"/>
  </cols>
  <sheetData>
    <row r="1" spans="1:16" hidden="1" x14ac:dyDescent="0.2"/>
    <row r="2" spans="1:16" s="19" customFormat="1" ht="47.25" hidden="1" customHeight="1" x14ac:dyDescent="0.2">
      <c r="B2" s="112"/>
      <c r="L2" s="158"/>
      <c r="M2" s="158"/>
      <c r="N2" s="158"/>
      <c r="O2" s="159"/>
      <c r="P2" s="159"/>
    </row>
    <row r="3" spans="1:16" hidden="1" x14ac:dyDescent="0.2"/>
    <row r="4" spans="1:16" ht="64.900000000000006" customHeight="1" x14ac:dyDescent="0.2">
      <c r="A4" s="206" t="s">
        <v>91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</row>
    <row r="5" spans="1:16" s="107" customFormat="1" ht="58.15" hidden="1" customHeight="1" x14ac:dyDescent="0.2">
      <c r="A5" s="108"/>
      <c r="B5" s="113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201"/>
      <c r="O5" s="201"/>
      <c r="P5" s="109"/>
    </row>
    <row r="6" spans="1:16" ht="66.599999999999994" customHeight="1" x14ac:dyDescent="0.2">
      <c r="A6" s="174" t="s">
        <v>87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</row>
    <row r="7" spans="1:16" ht="103.5" customHeight="1" x14ac:dyDescent="0.2">
      <c r="A7" s="173" t="s">
        <v>1</v>
      </c>
      <c r="B7" s="132" t="s">
        <v>76</v>
      </c>
      <c r="C7" s="173" t="s">
        <v>2</v>
      </c>
      <c r="D7" s="173" t="s">
        <v>3</v>
      </c>
      <c r="E7" s="173" t="s">
        <v>77</v>
      </c>
      <c r="F7" s="173"/>
      <c r="G7" s="173"/>
      <c r="H7" s="173"/>
      <c r="I7" s="173"/>
      <c r="J7" s="175" t="s">
        <v>4</v>
      </c>
      <c r="K7" s="176"/>
      <c r="L7" s="176"/>
      <c r="M7" s="176"/>
      <c r="N7" s="176"/>
      <c r="O7" s="177"/>
      <c r="P7" s="11" t="s">
        <v>21</v>
      </c>
    </row>
    <row r="8" spans="1:16" ht="46.9" customHeight="1" x14ac:dyDescent="0.2">
      <c r="A8" s="173" t="s">
        <v>0</v>
      </c>
      <c r="B8" s="132" t="s">
        <v>0</v>
      </c>
      <c r="C8" s="173" t="s">
        <v>0</v>
      </c>
      <c r="D8" s="173" t="s">
        <v>0</v>
      </c>
      <c r="E8" s="3" t="s">
        <v>5</v>
      </c>
      <c r="F8" s="3" t="s">
        <v>33</v>
      </c>
      <c r="G8" s="3" t="s">
        <v>88</v>
      </c>
      <c r="H8" s="3" t="s">
        <v>6</v>
      </c>
      <c r="I8" s="3" t="s">
        <v>7</v>
      </c>
      <c r="J8" s="1" t="s">
        <v>8</v>
      </c>
      <c r="K8" s="1" t="s">
        <v>9</v>
      </c>
      <c r="L8" s="12" t="s">
        <v>10</v>
      </c>
      <c r="M8" s="16" t="s">
        <v>48</v>
      </c>
      <c r="N8" s="26" t="s">
        <v>65</v>
      </c>
      <c r="O8" s="26" t="s">
        <v>90</v>
      </c>
      <c r="P8" s="15" t="s">
        <v>0</v>
      </c>
    </row>
    <row r="9" spans="1:16" s="50" customFormat="1" ht="56.25" customHeight="1" x14ac:dyDescent="0.2">
      <c r="A9" s="178"/>
      <c r="B9" s="114" t="s">
        <v>89</v>
      </c>
      <c r="C9" s="66"/>
      <c r="D9" s="67"/>
      <c r="E9" s="97" t="s">
        <v>68</v>
      </c>
      <c r="F9" s="98" t="s">
        <v>26</v>
      </c>
      <c r="G9" s="97" t="s">
        <v>68</v>
      </c>
      <c r="H9" s="97" t="s">
        <v>68</v>
      </c>
      <c r="I9" s="97" t="s">
        <v>68</v>
      </c>
      <c r="J9" s="69"/>
      <c r="K9" s="69"/>
      <c r="L9" s="70"/>
      <c r="M9" s="71">
        <f>M16</f>
        <v>30380093.400000002</v>
      </c>
      <c r="N9" s="71">
        <f t="shared" ref="N9:O9" si="0">N16</f>
        <v>19948259.300000001</v>
      </c>
      <c r="O9" s="71">
        <f t="shared" si="0"/>
        <v>19948259.300000001</v>
      </c>
      <c r="P9" s="170" t="s">
        <v>75</v>
      </c>
    </row>
    <row r="10" spans="1:16" ht="1.1499999999999999" customHeight="1" x14ac:dyDescent="0.2">
      <c r="A10" s="179"/>
      <c r="B10" s="182" t="s">
        <v>70</v>
      </c>
      <c r="C10" s="160" t="s">
        <v>35</v>
      </c>
      <c r="D10" s="168" t="s">
        <v>22</v>
      </c>
      <c r="E10" s="99" t="s">
        <v>25</v>
      </c>
      <c r="F10" s="99" t="s">
        <v>26</v>
      </c>
      <c r="G10" s="99" t="s">
        <v>27</v>
      </c>
      <c r="H10" s="99" t="s">
        <v>15</v>
      </c>
      <c r="I10" s="99" t="s">
        <v>28</v>
      </c>
      <c r="J10" s="7">
        <f>J18</f>
        <v>206277.3</v>
      </c>
      <c r="K10" s="7">
        <f>K18</f>
        <v>0</v>
      </c>
      <c r="L10" s="13">
        <v>0</v>
      </c>
      <c r="M10" s="8">
        <f>M18</f>
        <v>0</v>
      </c>
      <c r="N10" s="27">
        <v>0</v>
      </c>
      <c r="O10" s="27">
        <v>0</v>
      </c>
      <c r="P10" s="171"/>
    </row>
    <row r="11" spans="1:16" ht="12.6" hidden="1" customHeight="1" x14ac:dyDescent="0.2">
      <c r="A11" s="179"/>
      <c r="B11" s="182"/>
      <c r="C11" s="161"/>
      <c r="D11" s="169"/>
      <c r="E11" s="100" t="s">
        <v>25</v>
      </c>
      <c r="F11" s="100" t="s">
        <v>26</v>
      </c>
      <c r="G11" s="100" t="s">
        <v>27</v>
      </c>
      <c r="H11" s="100" t="s">
        <v>16</v>
      </c>
      <c r="I11" s="100" t="s">
        <v>32</v>
      </c>
      <c r="J11" s="87">
        <f>J32</f>
        <v>100000</v>
      </c>
      <c r="K11" s="87">
        <f>K32</f>
        <v>0</v>
      </c>
      <c r="L11" s="88">
        <v>0</v>
      </c>
      <c r="M11" s="89">
        <f>M32</f>
        <v>0</v>
      </c>
      <c r="N11" s="90">
        <v>0</v>
      </c>
      <c r="O11" s="90">
        <v>0</v>
      </c>
      <c r="P11" s="171"/>
    </row>
    <row r="12" spans="1:16" s="86" customFormat="1" ht="32.25" customHeight="1" x14ac:dyDescent="0.2">
      <c r="A12" s="179"/>
      <c r="B12" s="182"/>
      <c r="C12" s="161"/>
      <c r="D12" s="169"/>
      <c r="E12" s="101" t="s">
        <v>68</v>
      </c>
      <c r="F12" s="101" t="s">
        <v>26</v>
      </c>
      <c r="G12" s="101" t="s">
        <v>68</v>
      </c>
      <c r="H12" s="101" t="s">
        <v>68</v>
      </c>
      <c r="I12" s="101" t="s">
        <v>68</v>
      </c>
      <c r="J12" s="8"/>
      <c r="K12" s="8"/>
      <c r="L12" s="8"/>
      <c r="M12" s="8">
        <f>M19+M33+M46+M59+M79+M113</f>
        <v>24657944.400000002</v>
      </c>
      <c r="N12" s="8">
        <v>17263259.300000001</v>
      </c>
      <c r="O12" s="8">
        <v>17263259.300000001</v>
      </c>
      <c r="P12" s="171"/>
    </row>
    <row r="13" spans="1:16" ht="27.6" hidden="1" customHeight="1" x14ac:dyDescent="0.2">
      <c r="A13" s="179"/>
      <c r="B13" s="182" t="s">
        <v>71</v>
      </c>
      <c r="C13" s="161"/>
      <c r="D13" s="155" t="s">
        <v>17</v>
      </c>
      <c r="E13" s="101" t="s">
        <v>34</v>
      </c>
      <c r="F13" s="101" t="s">
        <v>26</v>
      </c>
      <c r="G13" s="101" t="s">
        <v>27</v>
      </c>
      <c r="H13" s="101" t="s">
        <v>44</v>
      </c>
      <c r="I13" s="101" t="s">
        <v>45</v>
      </c>
      <c r="J13" s="7">
        <f>J60</f>
        <v>0</v>
      </c>
      <c r="K13" s="7">
        <f t="shared" ref="K13:O13" si="1">K60</f>
        <v>30102.02</v>
      </c>
      <c r="L13" s="13">
        <f t="shared" si="1"/>
        <v>0</v>
      </c>
      <c r="M13" s="8">
        <f t="shared" si="1"/>
        <v>0</v>
      </c>
      <c r="N13" s="20">
        <f>N60</f>
        <v>0</v>
      </c>
      <c r="O13" s="20">
        <f t="shared" si="1"/>
        <v>0</v>
      </c>
      <c r="P13" s="171"/>
    </row>
    <row r="14" spans="1:16" s="86" customFormat="1" ht="27.6" customHeight="1" x14ac:dyDescent="0.2">
      <c r="A14" s="179"/>
      <c r="B14" s="182"/>
      <c r="C14" s="161"/>
      <c r="D14" s="167"/>
      <c r="E14" s="102" t="s">
        <v>68</v>
      </c>
      <c r="F14" s="101" t="s">
        <v>26</v>
      </c>
      <c r="G14" s="101" t="s">
        <v>68</v>
      </c>
      <c r="H14" s="101" t="s">
        <v>68</v>
      </c>
      <c r="I14" s="101" t="s">
        <v>68</v>
      </c>
      <c r="J14" s="7"/>
      <c r="K14" s="7"/>
      <c r="L14" s="13"/>
      <c r="M14" s="42">
        <f>M20+M34+M47+M61+M82+M114</f>
        <v>3037149</v>
      </c>
      <c r="N14" s="111">
        <v>0</v>
      </c>
      <c r="O14" s="111">
        <v>0</v>
      </c>
      <c r="P14" s="171"/>
    </row>
    <row r="15" spans="1:16" ht="30.6" customHeight="1" x14ac:dyDescent="0.2">
      <c r="A15" s="180"/>
      <c r="B15" s="115" t="s">
        <v>69</v>
      </c>
      <c r="C15" s="162"/>
      <c r="D15" s="2" t="s">
        <v>19</v>
      </c>
      <c r="E15" s="97" t="s">
        <v>68</v>
      </c>
      <c r="F15" s="99" t="s">
        <v>26</v>
      </c>
      <c r="G15" s="97" t="s">
        <v>68</v>
      </c>
      <c r="H15" s="97" t="s">
        <v>68</v>
      </c>
      <c r="I15" s="97" t="s">
        <v>68</v>
      </c>
      <c r="J15" s="7">
        <v>0</v>
      </c>
      <c r="K15" s="7">
        <v>0</v>
      </c>
      <c r="L15" s="13">
        <v>3005028</v>
      </c>
      <c r="M15" s="8">
        <v>2685000</v>
      </c>
      <c r="N15" s="27">
        <v>2685000</v>
      </c>
      <c r="O15" s="27">
        <v>2685000</v>
      </c>
      <c r="P15" s="171"/>
    </row>
    <row r="16" spans="1:16" ht="36.6" customHeight="1" x14ac:dyDescent="0.2">
      <c r="A16" s="181"/>
      <c r="B16" s="116" t="s">
        <v>37</v>
      </c>
      <c r="C16" s="163"/>
      <c r="D16" s="21" t="s">
        <v>20</v>
      </c>
      <c r="E16" s="103" t="s">
        <v>34</v>
      </c>
      <c r="F16" s="103" t="s">
        <v>26</v>
      </c>
      <c r="G16" s="97" t="s">
        <v>68</v>
      </c>
      <c r="H16" s="97" t="s">
        <v>68</v>
      </c>
      <c r="I16" s="97" t="s">
        <v>68</v>
      </c>
      <c r="J16" s="22">
        <f t="shared" ref="J16:O16" si="2">SUM(J10:J15)</f>
        <v>306277.3</v>
      </c>
      <c r="K16" s="22">
        <f t="shared" si="2"/>
        <v>30102.02</v>
      </c>
      <c r="L16" s="22">
        <f t="shared" si="2"/>
        <v>3005028</v>
      </c>
      <c r="M16" s="22">
        <f t="shared" si="2"/>
        <v>30380093.400000002</v>
      </c>
      <c r="N16" s="22">
        <f t="shared" si="2"/>
        <v>19948259.300000001</v>
      </c>
      <c r="O16" s="22">
        <f t="shared" si="2"/>
        <v>19948259.300000001</v>
      </c>
      <c r="P16" s="172"/>
    </row>
    <row r="17" spans="1:16" s="61" customFormat="1" ht="36" customHeight="1" x14ac:dyDescent="0.2">
      <c r="A17" s="65">
        <v>1</v>
      </c>
      <c r="B17" s="117" t="s">
        <v>23</v>
      </c>
      <c r="C17" s="63"/>
      <c r="D17" s="57"/>
      <c r="E17" s="97" t="s">
        <v>68</v>
      </c>
      <c r="F17" s="98" t="s">
        <v>26</v>
      </c>
      <c r="G17" s="97">
        <v>0</v>
      </c>
      <c r="H17" s="98" t="s">
        <v>79</v>
      </c>
      <c r="I17" s="97" t="s">
        <v>68</v>
      </c>
      <c r="J17" s="22"/>
      <c r="K17" s="22"/>
      <c r="L17" s="53"/>
      <c r="M17" s="74">
        <f>M23</f>
        <v>104258.1</v>
      </c>
      <c r="N17" s="74">
        <f t="shared" ref="N17:O17" si="3">N23</f>
        <v>0</v>
      </c>
      <c r="O17" s="74">
        <f t="shared" si="3"/>
        <v>0</v>
      </c>
      <c r="P17" s="73"/>
    </row>
    <row r="18" spans="1:16" ht="0.6" customHeight="1" x14ac:dyDescent="0.2">
      <c r="A18" s="209"/>
      <c r="B18" s="166" t="s">
        <v>70</v>
      </c>
      <c r="C18" s="149" t="s">
        <v>35</v>
      </c>
      <c r="D18" s="147" t="s">
        <v>22</v>
      </c>
      <c r="E18" s="99" t="s">
        <v>25</v>
      </c>
      <c r="F18" s="99" t="s">
        <v>26</v>
      </c>
      <c r="G18" s="99" t="s">
        <v>27</v>
      </c>
      <c r="H18" s="99" t="s">
        <v>15</v>
      </c>
      <c r="I18" s="99" t="s">
        <v>28</v>
      </c>
      <c r="J18" s="7">
        <f t="shared" ref="J18:O18" si="4">J25</f>
        <v>206277.3</v>
      </c>
      <c r="K18" s="7">
        <f t="shared" si="4"/>
        <v>0</v>
      </c>
      <c r="L18" s="13">
        <f t="shared" si="4"/>
        <v>0</v>
      </c>
      <c r="M18" s="8">
        <f t="shared" si="4"/>
        <v>0</v>
      </c>
      <c r="N18" s="27">
        <f t="shared" si="4"/>
        <v>0</v>
      </c>
      <c r="O18" s="27">
        <f t="shared" si="4"/>
        <v>0</v>
      </c>
      <c r="P18" s="164">
        <v>1.2</v>
      </c>
    </row>
    <row r="19" spans="1:16" ht="38.450000000000003" customHeight="1" x14ac:dyDescent="0.2">
      <c r="A19" s="210"/>
      <c r="B19" s="157"/>
      <c r="C19" s="150"/>
      <c r="D19" s="148"/>
      <c r="E19" s="97" t="s">
        <v>68</v>
      </c>
      <c r="F19" s="99" t="s">
        <v>26</v>
      </c>
      <c r="G19" s="99" t="s">
        <v>27</v>
      </c>
      <c r="H19" s="99" t="s">
        <v>79</v>
      </c>
      <c r="I19" s="99" t="s">
        <v>68</v>
      </c>
      <c r="J19" s="7">
        <f>J26</f>
        <v>93722.7</v>
      </c>
      <c r="K19" s="7">
        <f t="shared" ref="K19:O19" si="5">K26</f>
        <v>100000</v>
      </c>
      <c r="L19" s="7">
        <f t="shared" si="5"/>
        <v>50000</v>
      </c>
      <c r="M19" s="7">
        <f t="shared" si="5"/>
        <v>104258.1</v>
      </c>
      <c r="N19" s="7">
        <f t="shared" ref="N19" si="6">N26</f>
        <v>0</v>
      </c>
      <c r="O19" s="7">
        <f t="shared" si="5"/>
        <v>0</v>
      </c>
      <c r="P19" s="164"/>
    </row>
    <row r="20" spans="1:16" ht="33.6" customHeight="1" x14ac:dyDescent="0.2">
      <c r="A20" s="210"/>
      <c r="B20" s="118" t="s">
        <v>71</v>
      </c>
      <c r="C20" s="151"/>
      <c r="D20" s="4" t="s">
        <v>17</v>
      </c>
      <c r="E20" s="97" t="s">
        <v>68</v>
      </c>
      <c r="F20" s="99" t="s">
        <v>26</v>
      </c>
      <c r="G20" s="97">
        <v>0</v>
      </c>
      <c r="H20" s="98" t="s">
        <v>79</v>
      </c>
      <c r="I20" s="97" t="s">
        <v>68</v>
      </c>
      <c r="J20" s="7">
        <v>0</v>
      </c>
      <c r="K20" s="7">
        <v>0</v>
      </c>
      <c r="L20" s="13">
        <v>0</v>
      </c>
      <c r="M20" s="8">
        <v>0</v>
      </c>
      <c r="N20" s="27">
        <v>0</v>
      </c>
      <c r="O20" s="27">
        <v>0</v>
      </c>
      <c r="P20" s="164"/>
    </row>
    <row r="21" spans="1:16" ht="26.45" customHeight="1" x14ac:dyDescent="0.2">
      <c r="A21" s="210"/>
      <c r="B21" s="118" t="s">
        <v>72</v>
      </c>
      <c r="C21" s="151"/>
      <c r="D21" s="4" t="s">
        <v>18</v>
      </c>
      <c r="E21" s="97" t="s">
        <v>68</v>
      </c>
      <c r="F21" s="99" t="s">
        <v>26</v>
      </c>
      <c r="G21" s="97">
        <v>0</v>
      </c>
      <c r="H21" s="98" t="s">
        <v>79</v>
      </c>
      <c r="I21" s="97" t="s">
        <v>68</v>
      </c>
      <c r="J21" s="7">
        <v>0</v>
      </c>
      <c r="K21" s="7">
        <v>0</v>
      </c>
      <c r="L21" s="13">
        <v>0</v>
      </c>
      <c r="M21" s="8">
        <v>0</v>
      </c>
      <c r="N21" s="27">
        <v>0</v>
      </c>
      <c r="O21" s="27">
        <v>0</v>
      </c>
      <c r="P21" s="164"/>
    </row>
    <row r="22" spans="1:16" ht="27" customHeight="1" x14ac:dyDescent="0.2">
      <c r="A22" s="210"/>
      <c r="B22" s="119" t="s">
        <v>69</v>
      </c>
      <c r="C22" s="151"/>
      <c r="D22" s="4" t="s">
        <v>19</v>
      </c>
      <c r="E22" s="97" t="s">
        <v>68</v>
      </c>
      <c r="F22" s="99" t="s">
        <v>26</v>
      </c>
      <c r="G22" s="97" t="s">
        <v>68</v>
      </c>
      <c r="H22" s="97" t="s">
        <v>68</v>
      </c>
      <c r="I22" s="97" t="s">
        <v>68</v>
      </c>
      <c r="J22" s="7">
        <v>0</v>
      </c>
      <c r="K22" s="7">
        <v>0</v>
      </c>
      <c r="L22" s="13">
        <v>0</v>
      </c>
      <c r="M22" s="8">
        <v>0</v>
      </c>
      <c r="N22" s="27">
        <v>0</v>
      </c>
      <c r="O22" s="27">
        <v>0</v>
      </c>
      <c r="P22" s="164"/>
    </row>
    <row r="23" spans="1:16" ht="47.45" customHeight="1" x14ac:dyDescent="0.2">
      <c r="A23" s="210"/>
      <c r="B23" s="116" t="s">
        <v>37</v>
      </c>
      <c r="C23" s="152"/>
      <c r="D23" s="57" t="s">
        <v>20</v>
      </c>
      <c r="E23" s="103" t="s">
        <v>34</v>
      </c>
      <c r="F23" s="99" t="s">
        <v>26</v>
      </c>
      <c r="G23" s="99" t="s">
        <v>27</v>
      </c>
      <c r="H23" s="99" t="s">
        <v>79</v>
      </c>
      <c r="I23" s="99" t="s">
        <v>68</v>
      </c>
      <c r="J23" s="22">
        <f>J18+J20+J21+J22+J19</f>
        <v>300000</v>
      </c>
      <c r="K23" s="22">
        <f>K18+K20+K21+K22+K19</f>
        <v>100000</v>
      </c>
      <c r="L23" s="22">
        <f t="shared" ref="L23:O23" si="7">L18+L20+L21+L22+L19</f>
        <v>50000</v>
      </c>
      <c r="M23" s="22">
        <f t="shared" si="7"/>
        <v>104258.1</v>
      </c>
      <c r="N23" s="22">
        <f t="shared" ref="N23" si="8">N18+N20+N21+N22+N19</f>
        <v>0</v>
      </c>
      <c r="O23" s="22">
        <f t="shared" si="7"/>
        <v>0</v>
      </c>
      <c r="P23" s="165"/>
    </row>
    <row r="24" spans="1:16" s="61" customFormat="1" ht="37.9" customHeight="1" x14ac:dyDescent="0.2">
      <c r="A24" s="75" t="s">
        <v>73</v>
      </c>
      <c r="B24" s="120" t="s">
        <v>24</v>
      </c>
      <c r="C24" s="64"/>
      <c r="D24" s="57"/>
      <c r="E24" s="97" t="s">
        <v>68</v>
      </c>
      <c r="F24" s="98" t="s">
        <v>26</v>
      </c>
      <c r="G24" s="97">
        <v>0</v>
      </c>
      <c r="H24" s="98" t="s">
        <v>79</v>
      </c>
      <c r="I24" s="97">
        <v>82300</v>
      </c>
      <c r="J24" s="22"/>
      <c r="K24" s="22"/>
      <c r="L24" s="53"/>
      <c r="M24" s="74">
        <f>M30</f>
        <v>104258.1</v>
      </c>
      <c r="N24" s="74">
        <f t="shared" ref="N24:O24" si="9">N30</f>
        <v>0</v>
      </c>
      <c r="O24" s="74">
        <f t="shared" si="9"/>
        <v>0</v>
      </c>
      <c r="P24" s="208"/>
    </row>
    <row r="25" spans="1:16" ht="0.6" customHeight="1" x14ac:dyDescent="0.2">
      <c r="A25" s="209"/>
      <c r="B25" s="156" t="s">
        <v>70</v>
      </c>
      <c r="C25" s="149" t="s">
        <v>35</v>
      </c>
      <c r="D25" s="147" t="s">
        <v>22</v>
      </c>
      <c r="E25" s="99" t="s">
        <v>25</v>
      </c>
      <c r="F25" s="99" t="s">
        <v>26</v>
      </c>
      <c r="G25" s="99" t="s">
        <v>27</v>
      </c>
      <c r="H25" s="99" t="s">
        <v>15</v>
      </c>
      <c r="I25" s="99" t="s">
        <v>28</v>
      </c>
      <c r="J25" s="7">
        <f>250000-43722.7</f>
        <v>206277.3</v>
      </c>
      <c r="K25" s="7">
        <v>0</v>
      </c>
      <c r="L25" s="13">
        <v>0</v>
      </c>
      <c r="M25" s="8">
        <v>0</v>
      </c>
      <c r="N25" s="27">
        <v>0</v>
      </c>
      <c r="O25" s="27">
        <v>0</v>
      </c>
      <c r="P25" s="164"/>
    </row>
    <row r="26" spans="1:16" ht="25.9" customHeight="1" x14ac:dyDescent="0.2">
      <c r="A26" s="210"/>
      <c r="B26" s="157"/>
      <c r="C26" s="150"/>
      <c r="D26" s="148"/>
      <c r="E26" s="97" t="s">
        <v>68</v>
      </c>
      <c r="F26" s="99" t="s">
        <v>26</v>
      </c>
      <c r="G26" s="99" t="s">
        <v>27</v>
      </c>
      <c r="H26" s="99" t="s">
        <v>79</v>
      </c>
      <c r="I26" s="99" t="s">
        <v>28</v>
      </c>
      <c r="J26" s="7">
        <v>93722.7</v>
      </c>
      <c r="K26" s="7">
        <v>100000</v>
      </c>
      <c r="L26" s="13">
        <v>50000</v>
      </c>
      <c r="M26" s="8">
        <f>54258.1+50000</f>
        <v>104258.1</v>
      </c>
      <c r="N26" s="27">
        <v>0</v>
      </c>
      <c r="O26" s="27">
        <v>0</v>
      </c>
      <c r="P26" s="164"/>
    </row>
    <row r="27" spans="1:16" ht="29.45" customHeight="1" x14ac:dyDescent="0.2">
      <c r="A27" s="210"/>
      <c r="B27" s="118" t="s">
        <v>71</v>
      </c>
      <c r="C27" s="151"/>
      <c r="D27" s="4" t="s">
        <v>17</v>
      </c>
      <c r="E27" s="97" t="s">
        <v>68</v>
      </c>
      <c r="F27" s="99" t="s">
        <v>26</v>
      </c>
      <c r="G27" s="97">
        <v>0</v>
      </c>
      <c r="H27" s="98" t="s">
        <v>79</v>
      </c>
      <c r="I27" s="97" t="s">
        <v>68</v>
      </c>
      <c r="J27" s="7">
        <v>0</v>
      </c>
      <c r="K27" s="7">
        <v>0</v>
      </c>
      <c r="L27" s="13">
        <v>0</v>
      </c>
      <c r="M27" s="8">
        <v>0</v>
      </c>
      <c r="N27" s="27">
        <v>0</v>
      </c>
      <c r="O27" s="27">
        <v>0</v>
      </c>
      <c r="P27" s="164"/>
    </row>
    <row r="28" spans="1:16" ht="30" customHeight="1" x14ac:dyDescent="0.2">
      <c r="A28" s="210"/>
      <c r="B28" s="118" t="s">
        <v>72</v>
      </c>
      <c r="C28" s="151"/>
      <c r="D28" s="4" t="s">
        <v>18</v>
      </c>
      <c r="E28" s="97" t="s">
        <v>68</v>
      </c>
      <c r="F28" s="99" t="s">
        <v>26</v>
      </c>
      <c r="G28" s="97">
        <v>0</v>
      </c>
      <c r="H28" s="97" t="s">
        <v>68</v>
      </c>
      <c r="I28" s="97" t="s">
        <v>68</v>
      </c>
      <c r="J28" s="7">
        <v>0</v>
      </c>
      <c r="K28" s="7">
        <v>0</v>
      </c>
      <c r="L28" s="13">
        <v>0</v>
      </c>
      <c r="M28" s="8">
        <v>0</v>
      </c>
      <c r="N28" s="27">
        <v>0</v>
      </c>
      <c r="O28" s="27">
        <v>0</v>
      </c>
      <c r="P28" s="164"/>
    </row>
    <row r="29" spans="1:16" ht="27.6" customHeight="1" x14ac:dyDescent="0.2">
      <c r="A29" s="210"/>
      <c r="B29" s="118" t="s">
        <v>69</v>
      </c>
      <c r="C29" s="151"/>
      <c r="D29" s="4" t="s">
        <v>19</v>
      </c>
      <c r="E29" s="97" t="s">
        <v>68</v>
      </c>
      <c r="F29" s="99" t="s">
        <v>26</v>
      </c>
      <c r="G29" s="97" t="s">
        <v>68</v>
      </c>
      <c r="H29" s="97" t="s">
        <v>68</v>
      </c>
      <c r="I29" s="97" t="s">
        <v>68</v>
      </c>
      <c r="J29" s="7">
        <v>0</v>
      </c>
      <c r="K29" s="7">
        <v>0</v>
      </c>
      <c r="L29" s="13">
        <v>0</v>
      </c>
      <c r="M29" s="8">
        <v>0</v>
      </c>
      <c r="N29" s="27">
        <v>0</v>
      </c>
      <c r="O29" s="27">
        <v>0</v>
      </c>
      <c r="P29" s="164"/>
    </row>
    <row r="30" spans="1:16" ht="45.6" customHeight="1" x14ac:dyDescent="0.2">
      <c r="A30" s="210"/>
      <c r="B30" s="116" t="s">
        <v>37</v>
      </c>
      <c r="C30" s="152"/>
      <c r="D30" s="57" t="s">
        <v>20</v>
      </c>
      <c r="E30" s="103" t="s">
        <v>34</v>
      </c>
      <c r="F30" s="99" t="s">
        <v>26</v>
      </c>
      <c r="G30" s="99" t="s">
        <v>27</v>
      </c>
      <c r="H30" s="99" t="s">
        <v>79</v>
      </c>
      <c r="I30" s="99" t="s">
        <v>28</v>
      </c>
      <c r="J30" s="22">
        <f>J25+J27+J28+J29+J26</f>
        <v>300000</v>
      </c>
      <c r="K30" s="22">
        <f>K25+K27+K28+K29+K26</f>
        <v>100000</v>
      </c>
      <c r="L30" s="22">
        <f t="shared" ref="L30:O30" si="10">L25+L27+L28+L29+L26</f>
        <v>50000</v>
      </c>
      <c r="M30" s="22">
        <f>M26</f>
        <v>104258.1</v>
      </c>
      <c r="N30" s="22">
        <f t="shared" ref="N30" si="11">N25+N27+N28+N29+N26</f>
        <v>0</v>
      </c>
      <c r="O30" s="22">
        <f t="shared" si="10"/>
        <v>0</v>
      </c>
      <c r="P30" s="165"/>
    </row>
    <row r="31" spans="1:16" s="61" customFormat="1" ht="46.9" customHeight="1" x14ac:dyDescent="0.2">
      <c r="A31" s="75" t="s">
        <v>12</v>
      </c>
      <c r="B31" s="117" t="s">
        <v>29</v>
      </c>
      <c r="C31" s="64"/>
      <c r="D31" s="57"/>
      <c r="E31" s="97" t="s">
        <v>68</v>
      </c>
      <c r="F31" s="98" t="s">
        <v>26</v>
      </c>
      <c r="G31" s="97">
        <v>0</v>
      </c>
      <c r="H31" s="98" t="s">
        <v>80</v>
      </c>
      <c r="I31" s="97" t="s">
        <v>68</v>
      </c>
      <c r="J31" s="72"/>
      <c r="K31" s="72"/>
      <c r="L31" s="72"/>
      <c r="M31" s="74">
        <f>M37</f>
        <v>100000</v>
      </c>
      <c r="N31" s="74">
        <f t="shared" ref="N31:O31" si="12">N37</f>
        <v>0</v>
      </c>
      <c r="O31" s="74">
        <f t="shared" si="12"/>
        <v>0</v>
      </c>
      <c r="P31" s="207">
        <v>3</v>
      </c>
    </row>
    <row r="32" spans="1:16" ht="0.6" customHeight="1" x14ac:dyDescent="0.2">
      <c r="A32" s="141"/>
      <c r="B32" s="139" t="s">
        <v>70</v>
      </c>
      <c r="C32" s="144" t="s">
        <v>35</v>
      </c>
      <c r="D32" s="155" t="s">
        <v>22</v>
      </c>
      <c r="E32" s="101" t="s">
        <v>25</v>
      </c>
      <c r="F32" s="101" t="s">
        <v>26</v>
      </c>
      <c r="G32" s="101" t="s">
        <v>27</v>
      </c>
      <c r="H32" s="101" t="s">
        <v>16</v>
      </c>
      <c r="I32" s="101" t="s">
        <v>32</v>
      </c>
      <c r="J32" s="8">
        <f>J39</f>
        <v>100000</v>
      </c>
      <c r="K32" s="8">
        <v>0</v>
      </c>
      <c r="L32" s="14">
        <v>0</v>
      </c>
      <c r="M32" s="8">
        <v>0</v>
      </c>
      <c r="N32" s="27">
        <v>0</v>
      </c>
      <c r="O32" s="27">
        <v>0</v>
      </c>
      <c r="P32" s="203"/>
    </row>
    <row r="33" spans="1:16" s="9" customFormat="1" ht="34.15" customHeight="1" x14ac:dyDescent="0.2">
      <c r="A33" s="142"/>
      <c r="B33" s="140"/>
      <c r="C33" s="145"/>
      <c r="D33" s="154"/>
      <c r="E33" s="97" t="s">
        <v>68</v>
      </c>
      <c r="F33" s="101" t="s">
        <v>26</v>
      </c>
      <c r="G33" s="101" t="s">
        <v>27</v>
      </c>
      <c r="H33" s="101" t="s">
        <v>80</v>
      </c>
      <c r="I33" s="101" t="s">
        <v>68</v>
      </c>
      <c r="J33" s="8">
        <f>J40</f>
        <v>650000</v>
      </c>
      <c r="K33" s="8">
        <f t="shared" ref="K33:O33" si="13">K40</f>
        <v>400000</v>
      </c>
      <c r="L33" s="8">
        <f t="shared" si="13"/>
        <v>85000</v>
      </c>
      <c r="M33" s="8">
        <f t="shared" si="13"/>
        <v>100000</v>
      </c>
      <c r="N33" s="8">
        <f t="shared" ref="N33" si="14">N40</f>
        <v>0</v>
      </c>
      <c r="O33" s="8">
        <f t="shared" si="13"/>
        <v>0</v>
      </c>
      <c r="P33" s="203"/>
    </row>
    <row r="34" spans="1:16" ht="31.9" customHeight="1" x14ac:dyDescent="0.2">
      <c r="A34" s="142"/>
      <c r="B34" s="121" t="s">
        <v>71</v>
      </c>
      <c r="C34" s="145"/>
      <c r="D34" s="4" t="s">
        <v>17</v>
      </c>
      <c r="E34" s="97" t="s">
        <v>68</v>
      </c>
      <c r="F34" s="99" t="s">
        <v>26</v>
      </c>
      <c r="G34" s="97" t="s">
        <v>68</v>
      </c>
      <c r="H34" s="97" t="s">
        <v>68</v>
      </c>
      <c r="I34" s="97" t="s">
        <v>68</v>
      </c>
      <c r="J34" s="8">
        <v>0</v>
      </c>
      <c r="K34" s="8">
        <v>0</v>
      </c>
      <c r="L34" s="14">
        <v>0</v>
      </c>
      <c r="M34" s="8">
        <v>0</v>
      </c>
      <c r="N34" s="27">
        <v>0</v>
      </c>
      <c r="O34" s="27">
        <v>0</v>
      </c>
      <c r="P34" s="203"/>
    </row>
    <row r="35" spans="1:16" ht="35.450000000000003" customHeight="1" x14ac:dyDescent="0.2">
      <c r="A35" s="142"/>
      <c r="B35" s="121" t="s">
        <v>72</v>
      </c>
      <c r="C35" s="145"/>
      <c r="D35" s="4" t="s">
        <v>18</v>
      </c>
      <c r="E35" s="97" t="s">
        <v>68</v>
      </c>
      <c r="F35" s="99" t="s">
        <v>26</v>
      </c>
      <c r="G35" s="97" t="s">
        <v>68</v>
      </c>
      <c r="H35" s="97" t="s">
        <v>68</v>
      </c>
      <c r="I35" s="97" t="s">
        <v>68</v>
      </c>
      <c r="J35" s="8">
        <v>0</v>
      </c>
      <c r="K35" s="8">
        <v>0</v>
      </c>
      <c r="L35" s="14">
        <v>0</v>
      </c>
      <c r="M35" s="8">
        <v>0</v>
      </c>
      <c r="N35" s="27">
        <v>0</v>
      </c>
      <c r="O35" s="27">
        <v>0</v>
      </c>
      <c r="P35" s="203"/>
    </row>
    <row r="36" spans="1:16" ht="31.15" customHeight="1" x14ac:dyDescent="0.2">
      <c r="A36" s="142"/>
      <c r="B36" s="121" t="s">
        <v>69</v>
      </c>
      <c r="C36" s="145"/>
      <c r="D36" s="5" t="s">
        <v>19</v>
      </c>
      <c r="E36" s="97" t="s">
        <v>68</v>
      </c>
      <c r="F36" s="99" t="s">
        <v>26</v>
      </c>
      <c r="G36" s="97" t="s">
        <v>68</v>
      </c>
      <c r="H36" s="97" t="s">
        <v>68</v>
      </c>
      <c r="I36" s="97" t="s">
        <v>68</v>
      </c>
      <c r="J36" s="8">
        <v>0</v>
      </c>
      <c r="K36" s="8">
        <v>0</v>
      </c>
      <c r="L36" s="14">
        <v>0</v>
      </c>
      <c r="M36" s="8">
        <v>0</v>
      </c>
      <c r="N36" s="27">
        <v>0</v>
      </c>
      <c r="O36" s="27">
        <v>0</v>
      </c>
      <c r="P36" s="203"/>
    </row>
    <row r="37" spans="1:16" ht="48" customHeight="1" x14ac:dyDescent="0.2">
      <c r="A37" s="143"/>
      <c r="B37" s="116" t="s">
        <v>37</v>
      </c>
      <c r="C37" s="138"/>
      <c r="D37" s="51" t="s">
        <v>20</v>
      </c>
      <c r="E37" s="103" t="s">
        <v>34</v>
      </c>
      <c r="F37" s="101" t="s">
        <v>26</v>
      </c>
      <c r="G37" s="101" t="s">
        <v>27</v>
      </c>
      <c r="H37" s="101" t="s">
        <v>80</v>
      </c>
      <c r="I37" s="101" t="s">
        <v>32</v>
      </c>
      <c r="J37" s="22">
        <f>J32+J34+J35+J36+J33</f>
        <v>750000</v>
      </c>
      <c r="K37" s="22">
        <f>K32+K34+K35+K36+K33</f>
        <v>400000</v>
      </c>
      <c r="L37" s="22">
        <f t="shared" ref="L37:O37" si="15">L32+L34+L35+L36+L33</f>
        <v>85000</v>
      </c>
      <c r="M37" s="22">
        <f t="shared" si="15"/>
        <v>100000</v>
      </c>
      <c r="N37" s="22">
        <f t="shared" ref="N37" si="16">N32+N34+N35+N36+N33</f>
        <v>0</v>
      </c>
      <c r="O37" s="22">
        <f t="shared" si="15"/>
        <v>0</v>
      </c>
      <c r="P37" s="204"/>
    </row>
    <row r="38" spans="1:16" s="61" customFormat="1" ht="29.45" customHeight="1" x14ac:dyDescent="0.2">
      <c r="A38" s="62" t="s">
        <v>30</v>
      </c>
      <c r="B38" s="77" t="s">
        <v>31</v>
      </c>
      <c r="C38" s="59"/>
      <c r="D38" s="76"/>
      <c r="E38" s="97" t="s">
        <v>68</v>
      </c>
      <c r="F38" s="98" t="s">
        <v>26</v>
      </c>
      <c r="G38" s="97">
        <v>0</v>
      </c>
      <c r="H38" s="98" t="s">
        <v>80</v>
      </c>
      <c r="I38" s="97">
        <v>82310</v>
      </c>
      <c r="J38" s="72"/>
      <c r="K38" s="72"/>
      <c r="L38" s="72"/>
      <c r="M38" s="74">
        <f>M44</f>
        <v>100000</v>
      </c>
      <c r="N38" s="74">
        <f t="shared" ref="N38:O38" si="17">N44</f>
        <v>0</v>
      </c>
      <c r="O38" s="74">
        <f t="shared" si="17"/>
        <v>0</v>
      </c>
      <c r="P38" s="202"/>
    </row>
    <row r="39" spans="1:16" ht="1.1499999999999999" customHeight="1" x14ac:dyDescent="0.2">
      <c r="A39" s="141"/>
      <c r="B39" s="139" t="s">
        <v>70</v>
      </c>
      <c r="C39" s="144" t="s">
        <v>35</v>
      </c>
      <c r="D39" s="153" t="s">
        <v>22</v>
      </c>
      <c r="E39" s="101" t="s">
        <v>25</v>
      </c>
      <c r="F39" s="101" t="s">
        <v>26</v>
      </c>
      <c r="G39" s="101" t="s">
        <v>27</v>
      </c>
      <c r="H39" s="101" t="s">
        <v>16</v>
      </c>
      <c r="I39" s="101" t="s">
        <v>32</v>
      </c>
      <c r="J39" s="8">
        <v>100000</v>
      </c>
      <c r="K39" s="8">
        <v>0</v>
      </c>
      <c r="L39" s="14">
        <v>0</v>
      </c>
      <c r="M39" s="8">
        <v>0</v>
      </c>
      <c r="N39" s="27">
        <v>0</v>
      </c>
      <c r="O39" s="27">
        <v>0</v>
      </c>
      <c r="P39" s="203"/>
    </row>
    <row r="40" spans="1:16" s="9" customFormat="1" ht="34.9" customHeight="1" x14ac:dyDescent="0.2">
      <c r="A40" s="142"/>
      <c r="B40" s="140"/>
      <c r="C40" s="145"/>
      <c r="D40" s="154"/>
      <c r="E40" s="97" t="s">
        <v>68</v>
      </c>
      <c r="F40" s="101" t="s">
        <v>26</v>
      </c>
      <c r="G40" s="101" t="s">
        <v>27</v>
      </c>
      <c r="H40" s="101" t="s">
        <v>80</v>
      </c>
      <c r="I40" s="101" t="s">
        <v>32</v>
      </c>
      <c r="J40" s="8">
        <v>650000</v>
      </c>
      <c r="K40" s="8">
        <v>400000</v>
      </c>
      <c r="L40" s="14">
        <f>85000-85000+85000</f>
        <v>85000</v>
      </c>
      <c r="M40" s="8">
        <v>100000</v>
      </c>
      <c r="N40" s="27">
        <v>0</v>
      </c>
      <c r="O40" s="27">
        <v>0</v>
      </c>
      <c r="P40" s="203"/>
    </row>
    <row r="41" spans="1:16" ht="33" customHeight="1" x14ac:dyDescent="0.2">
      <c r="A41" s="142"/>
      <c r="B41" s="121" t="s">
        <v>71</v>
      </c>
      <c r="C41" s="145"/>
      <c r="D41" s="4" t="s">
        <v>17</v>
      </c>
      <c r="E41" s="97" t="s">
        <v>68</v>
      </c>
      <c r="F41" s="98" t="s">
        <v>26</v>
      </c>
      <c r="G41" s="97" t="s">
        <v>68</v>
      </c>
      <c r="H41" s="97" t="s">
        <v>68</v>
      </c>
      <c r="I41" s="97" t="s">
        <v>68</v>
      </c>
      <c r="J41" s="8">
        <v>0</v>
      </c>
      <c r="K41" s="8">
        <v>0</v>
      </c>
      <c r="L41" s="14">
        <v>0</v>
      </c>
      <c r="M41" s="8">
        <v>0</v>
      </c>
      <c r="N41" s="27">
        <v>0</v>
      </c>
      <c r="O41" s="27">
        <v>0</v>
      </c>
      <c r="P41" s="203"/>
    </row>
    <row r="42" spans="1:16" ht="28.15" customHeight="1" x14ac:dyDescent="0.2">
      <c r="A42" s="142"/>
      <c r="B42" s="121" t="s">
        <v>72</v>
      </c>
      <c r="C42" s="145"/>
      <c r="D42" s="4" t="s">
        <v>18</v>
      </c>
      <c r="E42" s="97" t="s">
        <v>68</v>
      </c>
      <c r="F42" s="98" t="s">
        <v>26</v>
      </c>
      <c r="G42" s="97" t="s">
        <v>68</v>
      </c>
      <c r="H42" s="97" t="s">
        <v>68</v>
      </c>
      <c r="I42" s="97" t="s">
        <v>68</v>
      </c>
      <c r="J42" s="8">
        <v>0</v>
      </c>
      <c r="K42" s="8">
        <v>0</v>
      </c>
      <c r="L42" s="14">
        <v>0</v>
      </c>
      <c r="M42" s="8">
        <v>0</v>
      </c>
      <c r="N42" s="27">
        <v>0</v>
      </c>
      <c r="O42" s="27">
        <v>0</v>
      </c>
      <c r="P42" s="203"/>
    </row>
    <row r="43" spans="1:16" ht="25.15" customHeight="1" x14ac:dyDescent="0.2">
      <c r="A43" s="142"/>
      <c r="B43" s="121" t="s">
        <v>69</v>
      </c>
      <c r="C43" s="145"/>
      <c r="D43" s="5" t="s">
        <v>19</v>
      </c>
      <c r="E43" s="97" t="s">
        <v>68</v>
      </c>
      <c r="F43" s="98" t="s">
        <v>26</v>
      </c>
      <c r="G43" s="97" t="s">
        <v>68</v>
      </c>
      <c r="H43" s="97" t="s">
        <v>68</v>
      </c>
      <c r="I43" s="97" t="s">
        <v>68</v>
      </c>
      <c r="J43" s="8">
        <v>0</v>
      </c>
      <c r="K43" s="8">
        <v>0</v>
      </c>
      <c r="L43" s="14">
        <v>0</v>
      </c>
      <c r="M43" s="8">
        <v>0</v>
      </c>
      <c r="N43" s="27">
        <v>0</v>
      </c>
      <c r="O43" s="27">
        <v>0</v>
      </c>
      <c r="P43" s="203"/>
    </row>
    <row r="44" spans="1:16" ht="33.6" customHeight="1" x14ac:dyDescent="0.2">
      <c r="A44" s="143"/>
      <c r="B44" s="116" t="s">
        <v>37</v>
      </c>
      <c r="C44" s="138"/>
      <c r="D44" s="51" t="s">
        <v>20</v>
      </c>
      <c r="E44" s="103" t="s">
        <v>34</v>
      </c>
      <c r="F44" s="101" t="s">
        <v>26</v>
      </c>
      <c r="G44" s="101" t="s">
        <v>27</v>
      </c>
      <c r="H44" s="101" t="s">
        <v>80</v>
      </c>
      <c r="I44" s="101" t="s">
        <v>32</v>
      </c>
      <c r="J44" s="22">
        <f>J39+J41+J42+J43+J40</f>
        <v>750000</v>
      </c>
      <c r="K44" s="22">
        <f>K39+K41+K42+K43+K40</f>
        <v>400000</v>
      </c>
      <c r="L44" s="22">
        <f t="shared" ref="L44:O44" si="18">L39+L41+L42+L43+L40</f>
        <v>85000</v>
      </c>
      <c r="M44" s="22">
        <f t="shared" si="18"/>
        <v>100000</v>
      </c>
      <c r="N44" s="22">
        <f t="shared" ref="N44" si="19">N39+N41+N42+N43+N40</f>
        <v>0</v>
      </c>
      <c r="O44" s="22">
        <f t="shared" si="18"/>
        <v>0</v>
      </c>
      <c r="P44" s="204"/>
    </row>
    <row r="45" spans="1:16" s="61" customFormat="1" ht="32.450000000000003" customHeight="1" x14ac:dyDescent="0.2">
      <c r="A45" s="62" t="s">
        <v>36</v>
      </c>
      <c r="B45" s="77" t="s">
        <v>38</v>
      </c>
      <c r="C45" s="59"/>
      <c r="D45" s="76"/>
      <c r="E45" s="97" t="s">
        <v>68</v>
      </c>
      <c r="F45" s="98" t="s">
        <v>26</v>
      </c>
      <c r="G45" s="97">
        <v>0</v>
      </c>
      <c r="H45" s="98" t="s">
        <v>81</v>
      </c>
      <c r="I45" s="97" t="s">
        <v>68</v>
      </c>
      <c r="J45" s="72"/>
      <c r="K45" s="72"/>
      <c r="L45" s="72"/>
      <c r="M45" s="74">
        <f>M50</f>
        <v>0</v>
      </c>
      <c r="N45" s="74">
        <f t="shared" ref="N45:O45" si="20">N50</f>
        <v>0</v>
      </c>
      <c r="O45" s="74">
        <f t="shared" si="20"/>
        <v>0</v>
      </c>
      <c r="P45" s="186">
        <v>4</v>
      </c>
    </row>
    <row r="46" spans="1:16" ht="34.9" customHeight="1" x14ac:dyDescent="0.2">
      <c r="A46" s="141"/>
      <c r="B46" s="121" t="s">
        <v>70</v>
      </c>
      <c r="C46" s="144" t="s">
        <v>37</v>
      </c>
      <c r="D46" s="18" t="s">
        <v>22</v>
      </c>
      <c r="E46" s="101" t="s">
        <v>68</v>
      </c>
      <c r="F46" s="101" t="s">
        <v>26</v>
      </c>
      <c r="G46" s="101" t="s">
        <v>27</v>
      </c>
      <c r="H46" s="101" t="s">
        <v>81</v>
      </c>
      <c r="I46" s="101"/>
      <c r="J46" s="8">
        <f>J52</f>
        <v>0</v>
      </c>
      <c r="K46" s="8">
        <f t="shared" ref="K46:O46" si="21">K52</f>
        <v>429635</v>
      </c>
      <c r="L46" s="14">
        <f t="shared" si="21"/>
        <v>0</v>
      </c>
      <c r="M46" s="8">
        <v>0</v>
      </c>
      <c r="N46" s="27">
        <f t="shared" ref="N46" si="22">N52</f>
        <v>0</v>
      </c>
      <c r="O46" s="27">
        <f t="shared" si="21"/>
        <v>0</v>
      </c>
      <c r="P46" s="187"/>
    </row>
    <row r="47" spans="1:16" ht="27.6" customHeight="1" x14ac:dyDescent="0.2">
      <c r="A47" s="142"/>
      <c r="B47" s="121" t="s">
        <v>71</v>
      </c>
      <c r="C47" s="145"/>
      <c r="D47" s="4" t="s">
        <v>17</v>
      </c>
      <c r="E47" s="97" t="s">
        <v>68</v>
      </c>
      <c r="F47" s="98" t="s">
        <v>26</v>
      </c>
      <c r="G47" s="97">
        <v>0</v>
      </c>
      <c r="H47" s="98" t="s">
        <v>81</v>
      </c>
      <c r="I47" s="97" t="s">
        <v>68</v>
      </c>
      <c r="J47" s="8">
        <v>0</v>
      </c>
      <c r="K47" s="8">
        <v>0</v>
      </c>
      <c r="L47" s="14">
        <v>0</v>
      </c>
      <c r="M47" s="8">
        <v>0</v>
      </c>
      <c r="N47" s="27">
        <v>0</v>
      </c>
      <c r="O47" s="27">
        <v>0</v>
      </c>
      <c r="P47" s="187"/>
    </row>
    <row r="48" spans="1:16" ht="34.15" customHeight="1" x14ac:dyDescent="0.2">
      <c r="A48" s="142"/>
      <c r="B48" s="121" t="s">
        <v>72</v>
      </c>
      <c r="C48" s="145"/>
      <c r="D48" s="4" t="s">
        <v>18</v>
      </c>
      <c r="E48" s="97" t="s">
        <v>68</v>
      </c>
      <c r="F48" s="98" t="s">
        <v>26</v>
      </c>
      <c r="G48" s="97" t="s">
        <v>68</v>
      </c>
      <c r="H48" s="97" t="s">
        <v>68</v>
      </c>
      <c r="I48" s="97" t="s">
        <v>68</v>
      </c>
      <c r="J48" s="8">
        <v>0</v>
      </c>
      <c r="K48" s="8">
        <v>0</v>
      </c>
      <c r="L48" s="14">
        <v>0</v>
      </c>
      <c r="M48" s="8">
        <v>0</v>
      </c>
      <c r="N48" s="27">
        <v>0</v>
      </c>
      <c r="O48" s="27">
        <v>0</v>
      </c>
      <c r="P48" s="187"/>
    </row>
    <row r="49" spans="1:16" ht="28.15" customHeight="1" x14ac:dyDescent="0.2">
      <c r="A49" s="142"/>
      <c r="B49" s="121" t="s">
        <v>69</v>
      </c>
      <c r="C49" s="145"/>
      <c r="D49" s="17" t="s">
        <v>19</v>
      </c>
      <c r="E49" s="97" t="s">
        <v>68</v>
      </c>
      <c r="F49" s="98" t="s">
        <v>26</v>
      </c>
      <c r="G49" s="97" t="s">
        <v>68</v>
      </c>
      <c r="H49" s="97" t="s">
        <v>68</v>
      </c>
      <c r="I49" s="97" t="s">
        <v>68</v>
      </c>
      <c r="J49" s="8">
        <v>0</v>
      </c>
      <c r="K49" s="8">
        <v>0</v>
      </c>
      <c r="L49" s="14">
        <v>0</v>
      </c>
      <c r="M49" s="8">
        <v>0</v>
      </c>
      <c r="N49" s="27">
        <v>0</v>
      </c>
      <c r="O49" s="27">
        <v>0</v>
      </c>
      <c r="P49" s="187"/>
    </row>
    <row r="50" spans="1:16" ht="45" customHeight="1" x14ac:dyDescent="0.2">
      <c r="A50" s="143"/>
      <c r="B50" s="116" t="s">
        <v>37</v>
      </c>
      <c r="C50" s="138"/>
      <c r="D50" s="51" t="s">
        <v>20</v>
      </c>
      <c r="E50" s="103" t="s">
        <v>34</v>
      </c>
      <c r="F50" s="101" t="s">
        <v>26</v>
      </c>
      <c r="G50" s="101" t="s">
        <v>27</v>
      </c>
      <c r="H50" s="101" t="s">
        <v>81</v>
      </c>
      <c r="I50" s="101" t="s">
        <v>68</v>
      </c>
      <c r="J50" s="22">
        <f>J46+J47+J48+J49</f>
        <v>0</v>
      </c>
      <c r="K50" s="22">
        <f t="shared" ref="K50:O50" si="23">K46+K47+K48+K49</f>
        <v>429635</v>
      </c>
      <c r="L50" s="22">
        <f t="shared" si="23"/>
        <v>0</v>
      </c>
      <c r="M50" s="22">
        <f t="shared" si="23"/>
        <v>0</v>
      </c>
      <c r="N50" s="22">
        <f t="shared" ref="N50" si="24">N46+N47+N48+N49</f>
        <v>0</v>
      </c>
      <c r="O50" s="22">
        <f t="shared" si="23"/>
        <v>0</v>
      </c>
      <c r="P50" s="188"/>
    </row>
    <row r="51" spans="1:16" s="61" customFormat="1" ht="38.450000000000003" customHeight="1" x14ac:dyDescent="0.2">
      <c r="A51" s="62" t="s">
        <v>39</v>
      </c>
      <c r="B51" s="77" t="s">
        <v>40</v>
      </c>
      <c r="C51" s="59"/>
      <c r="D51" s="41"/>
      <c r="E51" s="97" t="s">
        <v>68</v>
      </c>
      <c r="F51" s="98" t="s">
        <v>26</v>
      </c>
      <c r="G51" s="97">
        <v>0</v>
      </c>
      <c r="H51" s="98" t="s">
        <v>81</v>
      </c>
      <c r="I51" s="97" t="s">
        <v>68</v>
      </c>
      <c r="J51" s="42"/>
      <c r="K51" s="42"/>
      <c r="L51" s="42"/>
      <c r="M51" s="78">
        <f>M56</f>
        <v>0</v>
      </c>
      <c r="N51" s="78">
        <f t="shared" ref="N51:O51" si="25">N56</f>
        <v>0</v>
      </c>
      <c r="O51" s="78">
        <f t="shared" si="25"/>
        <v>0</v>
      </c>
      <c r="P51" s="141"/>
    </row>
    <row r="52" spans="1:16" ht="42.6" customHeight="1" x14ac:dyDescent="0.2">
      <c r="A52" s="141"/>
      <c r="B52" s="122" t="s">
        <v>70</v>
      </c>
      <c r="C52" s="144" t="s">
        <v>37</v>
      </c>
      <c r="D52" s="18" t="s">
        <v>22</v>
      </c>
      <c r="E52" s="97" t="s">
        <v>68</v>
      </c>
      <c r="F52" s="98" t="s">
        <v>26</v>
      </c>
      <c r="G52" s="97">
        <v>0</v>
      </c>
      <c r="H52" s="98" t="s">
        <v>81</v>
      </c>
      <c r="I52" s="97" t="s">
        <v>68</v>
      </c>
      <c r="J52" s="8">
        <v>0</v>
      </c>
      <c r="K52" s="8">
        <v>429635</v>
      </c>
      <c r="L52" s="14">
        <v>0</v>
      </c>
      <c r="M52" s="8">
        <v>0</v>
      </c>
      <c r="N52" s="27">
        <v>0</v>
      </c>
      <c r="O52" s="27">
        <v>0</v>
      </c>
      <c r="P52" s="142"/>
    </row>
    <row r="53" spans="1:16" ht="30" customHeight="1" x14ac:dyDescent="0.2">
      <c r="A53" s="142"/>
      <c r="B53" s="122" t="s">
        <v>71</v>
      </c>
      <c r="C53" s="145"/>
      <c r="D53" s="4" t="s">
        <v>17</v>
      </c>
      <c r="E53" s="97" t="s">
        <v>68</v>
      </c>
      <c r="F53" s="98" t="s">
        <v>26</v>
      </c>
      <c r="G53" s="97">
        <v>0</v>
      </c>
      <c r="H53" s="98" t="s">
        <v>81</v>
      </c>
      <c r="I53" s="97" t="s">
        <v>68</v>
      </c>
      <c r="J53" s="8">
        <v>0</v>
      </c>
      <c r="K53" s="8">
        <v>0</v>
      </c>
      <c r="L53" s="14">
        <v>0</v>
      </c>
      <c r="M53" s="8">
        <v>0</v>
      </c>
      <c r="N53" s="27">
        <v>0</v>
      </c>
      <c r="O53" s="27">
        <v>0</v>
      </c>
      <c r="P53" s="142"/>
    </row>
    <row r="54" spans="1:16" ht="32.450000000000003" customHeight="1" x14ac:dyDescent="0.2">
      <c r="A54" s="142"/>
      <c r="B54" s="122" t="s">
        <v>72</v>
      </c>
      <c r="C54" s="145"/>
      <c r="D54" s="4" t="s">
        <v>18</v>
      </c>
      <c r="E54" s="97" t="s">
        <v>68</v>
      </c>
      <c r="F54" s="98" t="s">
        <v>26</v>
      </c>
      <c r="G54" s="97">
        <v>0</v>
      </c>
      <c r="H54" s="98" t="s">
        <v>81</v>
      </c>
      <c r="I54" s="97" t="s">
        <v>68</v>
      </c>
      <c r="J54" s="8">
        <v>0</v>
      </c>
      <c r="K54" s="8">
        <v>0</v>
      </c>
      <c r="L54" s="14">
        <v>0</v>
      </c>
      <c r="M54" s="8">
        <v>0</v>
      </c>
      <c r="N54" s="27">
        <v>0</v>
      </c>
      <c r="O54" s="27">
        <v>0</v>
      </c>
      <c r="P54" s="142"/>
    </row>
    <row r="55" spans="1:16" ht="44.45" customHeight="1" x14ac:dyDescent="0.2">
      <c r="A55" s="142"/>
      <c r="B55" s="122" t="s">
        <v>69</v>
      </c>
      <c r="C55" s="145"/>
      <c r="D55" s="17" t="s">
        <v>19</v>
      </c>
      <c r="E55" s="97" t="s">
        <v>68</v>
      </c>
      <c r="F55" s="98" t="s">
        <v>26</v>
      </c>
      <c r="G55" s="97">
        <v>0</v>
      </c>
      <c r="H55" s="98" t="s">
        <v>81</v>
      </c>
      <c r="I55" s="97" t="s">
        <v>68</v>
      </c>
      <c r="J55" s="8">
        <v>0</v>
      </c>
      <c r="K55" s="8">
        <v>0</v>
      </c>
      <c r="L55" s="14">
        <v>0</v>
      </c>
      <c r="M55" s="8">
        <v>0</v>
      </c>
      <c r="N55" s="27">
        <v>0</v>
      </c>
      <c r="O55" s="27">
        <v>0</v>
      </c>
      <c r="P55" s="142"/>
    </row>
    <row r="56" spans="1:16" ht="28.9" customHeight="1" x14ac:dyDescent="0.2">
      <c r="A56" s="143"/>
      <c r="B56" s="116" t="s">
        <v>37</v>
      </c>
      <c r="C56" s="138"/>
      <c r="D56" s="51" t="s">
        <v>20</v>
      </c>
      <c r="E56" s="103" t="s">
        <v>34</v>
      </c>
      <c r="F56" s="103" t="s">
        <v>26</v>
      </c>
      <c r="G56" s="97">
        <v>0</v>
      </c>
      <c r="H56" s="98" t="s">
        <v>81</v>
      </c>
      <c r="I56" s="97" t="s">
        <v>68</v>
      </c>
      <c r="J56" s="22">
        <f>J52+J53+J54+J55</f>
        <v>0</v>
      </c>
      <c r="K56" s="22">
        <f>K52+K53+K54+K55</f>
        <v>429635</v>
      </c>
      <c r="L56" s="53">
        <f>L52+L53+L54+L55</f>
        <v>0</v>
      </c>
      <c r="M56" s="54">
        <v>0</v>
      </c>
      <c r="N56" s="55">
        <f>N52+N53+N54+N55</f>
        <v>0</v>
      </c>
      <c r="O56" s="55">
        <f>O52+O53+O54+O55</f>
        <v>0</v>
      </c>
      <c r="P56" s="143"/>
    </row>
    <row r="57" spans="1:16" s="61" customFormat="1" ht="33" customHeight="1" x14ac:dyDescent="0.2">
      <c r="A57" s="62" t="s">
        <v>41</v>
      </c>
      <c r="B57" s="77" t="s">
        <v>57</v>
      </c>
      <c r="C57" s="59"/>
      <c r="D57" s="76"/>
      <c r="E57" s="97" t="s">
        <v>68</v>
      </c>
      <c r="F57" s="98" t="s">
        <v>26</v>
      </c>
      <c r="G57" s="97">
        <v>1</v>
      </c>
      <c r="H57" s="97" t="s">
        <v>54</v>
      </c>
      <c r="I57" s="97" t="s">
        <v>68</v>
      </c>
      <c r="J57" s="72"/>
      <c r="K57" s="72"/>
      <c r="L57" s="72"/>
      <c r="M57" s="54">
        <f>M64</f>
        <v>0</v>
      </c>
      <c r="N57" s="54">
        <f t="shared" ref="N57:O57" si="26">N64</f>
        <v>0</v>
      </c>
      <c r="O57" s="54">
        <f t="shared" si="26"/>
        <v>0</v>
      </c>
      <c r="P57" s="189" t="s">
        <v>55</v>
      </c>
    </row>
    <row r="58" spans="1:16" ht="0.6" customHeight="1" x14ac:dyDescent="0.2">
      <c r="A58" s="141"/>
      <c r="B58" s="139" t="s">
        <v>70</v>
      </c>
      <c r="C58" s="144" t="s">
        <v>37</v>
      </c>
      <c r="D58" s="18" t="s">
        <v>22</v>
      </c>
      <c r="E58" s="101" t="s">
        <v>34</v>
      </c>
      <c r="F58" s="101" t="s">
        <v>26</v>
      </c>
      <c r="G58" s="101" t="s">
        <v>27</v>
      </c>
      <c r="H58" s="101" t="s">
        <v>44</v>
      </c>
      <c r="I58" s="101" t="s">
        <v>45</v>
      </c>
      <c r="J58" s="8">
        <f>J66</f>
        <v>0</v>
      </c>
      <c r="K58" s="8">
        <f t="shared" ref="K58:O58" si="27">K66</f>
        <v>30407</v>
      </c>
      <c r="L58" s="14">
        <f t="shared" si="27"/>
        <v>0</v>
      </c>
      <c r="M58" s="8">
        <v>0</v>
      </c>
      <c r="N58" s="27">
        <f t="shared" ref="N58" si="28">N66</f>
        <v>0</v>
      </c>
      <c r="O58" s="27">
        <f t="shared" si="27"/>
        <v>0</v>
      </c>
      <c r="P58" s="190"/>
    </row>
    <row r="59" spans="1:16" s="40" customFormat="1" ht="37.15" customHeight="1" x14ac:dyDescent="0.2">
      <c r="A59" s="142"/>
      <c r="B59" s="140"/>
      <c r="C59" s="145"/>
      <c r="D59" s="31"/>
      <c r="E59" s="97" t="s">
        <v>68</v>
      </c>
      <c r="F59" s="101" t="s">
        <v>26</v>
      </c>
      <c r="G59" s="101" t="s">
        <v>11</v>
      </c>
      <c r="H59" s="101" t="s">
        <v>54</v>
      </c>
      <c r="I59" s="101" t="s">
        <v>68</v>
      </c>
      <c r="J59" s="8">
        <v>0</v>
      </c>
      <c r="K59" s="8">
        <v>0</v>
      </c>
      <c r="L59" s="14">
        <f>L72</f>
        <v>411759</v>
      </c>
      <c r="M59" s="14">
        <f t="shared" ref="M59:O59" si="29">M72</f>
        <v>0</v>
      </c>
      <c r="N59" s="14">
        <f t="shared" si="29"/>
        <v>0</v>
      </c>
      <c r="O59" s="8">
        <f t="shared" si="29"/>
        <v>0</v>
      </c>
      <c r="P59" s="190"/>
    </row>
    <row r="60" spans="1:16" ht="25.15" hidden="1" customHeight="1" x14ac:dyDescent="0.2">
      <c r="A60" s="142"/>
      <c r="B60" s="139" t="s">
        <v>71</v>
      </c>
      <c r="C60" s="145"/>
      <c r="D60" s="155" t="s">
        <v>17</v>
      </c>
      <c r="E60" s="101" t="s">
        <v>34</v>
      </c>
      <c r="F60" s="101" t="s">
        <v>26</v>
      </c>
      <c r="G60" s="101" t="s">
        <v>27</v>
      </c>
      <c r="H60" s="101" t="s">
        <v>44</v>
      </c>
      <c r="I60" s="101" t="s">
        <v>45</v>
      </c>
      <c r="J60" s="8">
        <f>J67</f>
        <v>0</v>
      </c>
      <c r="K60" s="8">
        <f t="shared" ref="K60:O60" si="30">K67</f>
        <v>30102.02</v>
      </c>
      <c r="L60" s="14">
        <f t="shared" si="30"/>
        <v>0</v>
      </c>
      <c r="M60" s="8">
        <v>0</v>
      </c>
      <c r="N60" s="27">
        <f t="shared" ref="N60" si="31">N67</f>
        <v>0</v>
      </c>
      <c r="O60" s="27">
        <f t="shared" si="30"/>
        <v>0</v>
      </c>
      <c r="P60" s="190"/>
    </row>
    <row r="61" spans="1:16" s="40" customFormat="1" ht="37.15" customHeight="1" x14ac:dyDescent="0.2">
      <c r="A61" s="142"/>
      <c r="B61" s="140"/>
      <c r="C61" s="145"/>
      <c r="D61" s="205"/>
      <c r="E61" s="97" t="s">
        <v>68</v>
      </c>
      <c r="F61" s="101" t="s">
        <v>26</v>
      </c>
      <c r="G61" s="101" t="s">
        <v>11</v>
      </c>
      <c r="H61" s="101" t="s">
        <v>54</v>
      </c>
      <c r="I61" s="101" t="s">
        <v>68</v>
      </c>
      <c r="J61" s="8">
        <v>0</v>
      </c>
      <c r="K61" s="8">
        <v>0</v>
      </c>
      <c r="L61" s="14">
        <f>L73</f>
        <v>40764091</v>
      </c>
      <c r="M61" s="14">
        <f t="shared" ref="M61:O61" si="32">M73</f>
        <v>0</v>
      </c>
      <c r="N61" s="14">
        <f t="shared" si="32"/>
        <v>0</v>
      </c>
      <c r="O61" s="8">
        <f t="shared" si="32"/>
        <v>0</v>
      </c>
      <c r="P61" s="190"/>
    </row>
    <row r="62" spans="1:16" ht="36.6" customHeight="1" x14ac:dyDescent="0.2">
      <c r="A62" s="142"/>
      <c r="B62" s="121" t="s">
        <v>72</v>
      </c>
      <c r="C62" s="145"/>
      <c r="D62" s="4" t="s">
        <v>18</v>
      </c>
      <c r="E62" s="97" t="s">
        <v>68</v>
      </c>
      <c r="F62" s="98" t="s">
        <v>26</v>
      </c>
      <c r="G62" s="97">
        <v>1</v>
      </c>
      <c r="H62" s="97" t="s">
        <v>68</v>
      </c>
      <c r="I62" s="97" t="s">
        <v>68</v>
      </c>
      <c r="J62" s="8">
        <f>J68</f>
        <v>0</v>
      </c>
      <c r="K62" s="8">
        <f t="shared" ref="K62:O62" si="33">K68</f>
        <v>2980099.98</v>
      </c>
      <c r="L62" s="14">
        <f t="shared" si="33"/>
        <v>0</v>
      </c>
      <c r="M62" s="8">
        <v>0</v>
      </c>
      <c r="N62" s="27">
        <f t="shared" ref="N62" si="34">N68</f>
        <v>0</v>
      </c>
      <c r="O62" s="27">
        <f t="shared" si="33"/>
        <v>0</v>
      </c>
      <c r="P62" s="190"/>
    </row>
    <row r="63" spans="1:16" ht="40.9" customHeight="1" x14ac:dyDescent="0.2">
      <c r="A63" s="142"/>
      <c r="B63" s="121" t="s">
        <v>69</v>
      </c>
      <c r="C63" s="145"/>
      <c r="D63" s="17" t="s">
        <v>19</v>
      </c>
      <c r="E63" s="97" t="s">
        <v>68</v>
      </c>
      <c r="F63" s="98" t="s">
        <v>26</v>
      </c>
      <c r="G63" s="97">
        <v>1</v>
      </c>
      <c r="H63" s="97" t="s">
        <v>68</v>
      </c>
      <c r="I63" s="97" t="s">
        <v>68</v>
      </c>
      <c r="J63" s="8">
        <v>0</v>
      </c>
      <c r="K63" s="8">
        <v>0</v>
      </c>
      <c r="L63" s="14">
        <v>0</v>
      </c>
      <c r="M63" s="8">
        <v>0</v>
      </c>
      <c r="N63" s="27">
        <v>0</v>
      </c>
      <c r="O63" s="27">
        <v>0</v>
      </c>
      <c r="P63" s="190"/>
    </row>
    <row r="64" spans="1:16" ht="34.9" customHeight="1" x14ac:dyDescent="0.2">
      <c r="A64" s="143"/>
      <c r="B64" s="116" t="s">
        <v>37</v>
      </c>
      <c r="C64" s="138"/>
      <c r="D64" s="51" t="s">
        <v>20</v>
      </c>
      <c r="E64" s="103" t="s">
        <v>34</v>
      </c>
      <c r="F64" s="101" t="s">
        <v>26</v>
      </c>
      <c r="G64" s="101" t="s">
        <v>11</v>
      </c>
      <c r="H64" s="101" t="s">
        <v>54</v>
      </c>
      <c r="I64" s="101" t="s">
        <v>68</v>
      </c>
      <c r="J64" s="22">
        <f>J58+J60+J62+J63</f>
        <v>0</v>
      </c>
      <c r="K64" s="22">
        <f>K58+K60+K62+K63</f>
        <v>3040609</v>
      </c>
      <c r="L64" s="22">
        <f>L58+L60+L62+L63+L59+L61</f>
        <v>41175850</v>
      </c>
      <c r="M64" s="22">
        <f t="shared" ref="M64:O64" si="35">M58+M60+M62+M63+M59+M61</f>
        <v>0</v>
      </c>
      <c r="N64" s="22">
        <f t="shared" si="35"/>
        <v>0</v>
      </c>
      <c r="O64" s="22">
        <f t="shared" si="35"/>
        <v>0</v>
      </c>
      <c r="P64" s="191"/>
    </row>
    <row r="65" spans="1:16" s="61" customFormat="1" ht="43.9" customHeight="1" x14ac:dyDescent="0.2">
      <c r="A65" s="62" t="s">
        <v>43</v>
      </c>
      <c r="B65" s="77" t="s">
        <v>42</v>
      </c>
      <c r="C65" s="59"/>
      <c r="D65" s="76"/>
      <c r="E65" s="97" t="s">
        <v>68</v>
      </c>
      <c r="F65" s="98" t="s">
        <v>26</v>
      </c>
      <c r="G65" s="97">
        <v>1</v>
      </c>
      <c r="H65" s="97" t="s">
        <v>68</v>
      </c>
      <c r="I65" s="97" t="s">
        <v>68</v>
      </c>
      <c r="J65" s="72"/>
      <c r="K65" s="72"/>
      <c r="L65" s="72"/>
      <c r="M65" s="74">
        <v>0</v>
      </c>
      <c r="N65" s="74">
        <v>0</v>
      </c>
      <c r="O65" s="74">
        <v>0</v>
      </c>
      <c r="P65" s="192"/>
    </row>
    <row r="66" spans="1:16" ht="34.15" customHeight="1" x14ac:dyDescent="0.2">
      <c r="A66" s="141"/>
      <c r="B66" s="121" t="s">
        <v>70</v>
      </c>
      <c r="C66" s="144" t="s">
        <v>37</v>
      </c>
      <c r="D66" s="18" t="s">
        <v>22</v>
      </c>
      <c r="E66" s="97" t="s">
        <v>68</v>
      </c>
      <c r="F66" s="98" t="s">
        <v>26</v>
      </c>
      <c r="G66" s="97">
        <v>1</v>
      </c>
      <c r="H66" s="97" t="s">
        <v>68</v>
      </c>
      <c r="I66" s="97" t="s">
        <v>68</v>
      </c>
      <c r="J66" s="8">
        <v>0</v>
      </c>
      <c r="K66" s="8">
        <v>30407</v>
      </c>
      <c r="L66" s="14">
        <v>0</v>
      </c>
      <c r="M66" s="8">
        <v>0</v>
      </c>
      <c r="N66" s="27">
        <v>0</v>
      </c>
      <c r="O66" s="27">
        <v>0</v>
      </c>
      <c r="P66" s="193"/>
    </row>
    <row r="67" spans="1:16" ht="29.45" customHeight="1" x14ac:dyDescent="0.2">
      <c r="A67" s="142"/>
      <c r="B67" s="121" t="s">
        <v>71</v>
      </c>
      <c r="C67" s="145"/>
      <c r="D67" s="4" t="s">
        <v>17</v>
      </c>
      <c r="E67" s="97" t="s">
        <v>68</v>
      </c>
      <c r="F67" s="98" t="s">
        <v>26</v>
      </c>
      <c r="G67" s="97">
        <v>1</v>
      </c>
      <c r="H67" s="97" t="s">
        <v>68</v>
      </c>
      <c r="I67" s="97" t="s">
        <v>68</v>
      </c>
      <c r="J67" s="8">
        <v>0</v>
      </c>
      <c r="K67" s="8">
        <v>30102.02</v>
      </c>
      <c r="L67" s="14">
        <v>0</v>
      </c>
      <c r="M67" s="8">
        <v>0</v>
      </c>
      <c r="N67" s="27">
        <v>0</v>
      </c>
      <c r="O67" s="27">
        <v>0</v>
      </c>
      <c r="P67" s="193"/>
    </row>
    <row r="68" spans="1:16" ht="25.15" customHeight="1" x14ac:dyDescent="0.2">
      <c r="A68" s="142"/>
      <c r="B68" s="121" t="s">
        <v>72</v>
      </c>
      <c r="C68" s="145"/>
      <c r="D68" s="4" t="s">
        <v>18</v>
      </c>
      <c r="E68" s="97" t="s">
        <v>68</v>
      </c>
      <c r="F68" s="98" t="s">
        <v>26</v>
      </c>
      <c r="G68" s="97">
        <v>1</v>
      </c>
      <c r="H68" s="97" t="s">
        <v>68</v>
      </c>
      <c r="I68" s="97" t="s">
        <v>68</v>
      </c>
      <c r="J68" s="8">
        <v>0</v>
      </c>
      <c r="K68" s="8">
        <v>2980099.98</v>
      </c>
      <c r="L68" s="14">
        <v>0</v>
      </c>
      <c r="M68" s="8">
        <v>0</v>
      </c>
      <c r="N68" s="27">
        <v>0</v>
      </c>
      <c r="O68" s="27">
        <v>0</v>
      </c>
      <c r="P68" s="193"/>
    </row>
    <row r="69" spans="1:16" ht="28.15" customHeight="1" x14ac:dyDescent="0.2">
      <c r="A69" s="142"/>
      <c r="B69" s="121" t="s">
        <v>69</v>
      </c>
      <c r="C69" s="145"/>
      <c r="D69" s="17" t="s">
        <v>19</v>
      </c>
      <c r="E69" s="97" t="s">
        <v>68</v>
      </c>
      <c r="F69" s="98" t="s">
        <v>26</v>
      </c>
      <c r="G69" s="97">
        <v>1</v>
      </c>
      <c r="H69" s="97" t="s">
        <v>68</v>
      </c>
      <c r="I69" s="97" t="s">
        <v>68</v>
      </c>
      <c r="J69" s="8">
        <v>0</v>
      </c>
      <c r="K69" s="8">
        <v>0</v>
      </c>
      <c r="L69" s="14">
        <v>0</v>
      </c>
      <c r="M69" s="8">
        <v>0</v>
      </c>
      <c r="N69" s="27">
        <v>0</v>
      </c>
      <c r="O69" s="27">
        <v>0</v>
      </c>
      <c r="P69" s="193"/>
    </row>
    <row r="70" spans="1:16" ht="36.6" customHeight="1" x14ac:dyDescent="0.2">
      <c r="A70" s="143"/>
      <c r="B70" s="116" t="s">
        <v>37</v>
      </c>
      <c r="C70" s="138"/>
      <c r="D70" s="51" t="s">
        <v>20</v>
      </c>
      <c r="E70" s="103" t="s">
        <v>34</v>
      </c>
      <c r="F70" s="103" t="s">
        <v>26</v>
      </c>
      <c r="G70" s="97">
        <v>1</v>
      </c>
      <c r="H70" s="97" t="s">
        <v>68</v>
      </c>
      <c r="I70" s="97" t="s">
        <v>68</v>
      </c>
      <c r="J70" s="22">
        <f>J66+J67+J68+J69</f>
        <v>0</v>
      </c>
      <c r="K70" s="22">
        <f>K66+K67+K68+K69</f>
        <v>3040609</v>
      </c>
      <c r="L70" s="22">
        <f t="shared" ref="L70:O70" si="36">L66+L67+L68+L69</f>
        <v>0</v>
      </c>
      <c r="M70" s="22">
        <f t="shared" si="36"/>
        <v>0</v>
      </c>
      <c r="N70" s="22">
        <f t="shared" ref="N70" si="37">N66+N67+N68+N69</f>
        <v>0</v>
      </c>
      <c r="O70" s="22">
        <f t="shared" si="36"/>
        <v>0</v>
      </c>
      <c r="P70" s="194"/>
    </row>
    <row r="71" spans="1:16" s="61" customFormat="1" ht="28.15" customHeight="1" x14ac:dyDescent="0.2">
      <c r="A71" s="58" t="s">
        <v>51</v>
      </c>
      <c r="B71" s="77" t="s">
        <v>52</v>
      </c>
      <c r="C71" s="59"/>
      <c r="D71" s="76"/>
      <c r="E71" s="97" t="s">
        <v>68</v>
      </c>
      <c r="F71" s="98" t="s">
        <v>26</v>
      </c>
      <c r="G71" s="97">
        <v>1</v>
      </c>
      <c r="H71" s="101" t="s">
        <v>54</v>
      </c>
      <c r="I71" s="97">
        <v>17680</v>
      </c>
      <c r="J71" s="72"/>
      <c r="K71" s="72"/>
      <c r="L71" s="72"/>
      <c r="M71" s="74">
        <f>M76</f>
        <v>0</v>
      </c>
      <c r="N71" s="74">
        <f t="shared" ref="N71:O71" si="38">N76</f>
        <v>0</v>
      </c>
      <c r="O71" s="74">
        <f t="shared" si="38"/>
        <v>0</v>
      </c>
      <c r="P71" s="43"/>
    </row>
    <row r="72" spans="1:16" s="40" customFormat="1" ht="39" customHeight="1" x14ac:dyDescent="0.2">
      <c r="A72" s="141"/>
      <c r="B72" s="123" t="s">
        <v>70</v>
      </c>
      <c r="C72" s="144" t="s">
        <v>37</v>
      </c>
      <c r="D72" s="38" t="s">
        <v>22</v>
      </c>
      <c r="E72" s="97" t="s">
        <v>68</v>
      </c>
      <c r="F72" s="101" t="s">
        <v>26</v>
      </c>
      <c r="G72" s="101" t="s">
        <v>11</v>
      </c>
      <c r="H72" s="101" t="s">
        <v>44</v>
      </c>
      <c r="I72" s="101" t="s">
        <v>53</v>
      </c>
      <c r="J72" s="8">
        <v>0</v>
      </c>
      <c r="K72" s="8">
        <v>0</v>
      </c>
      <c r="L72" s="14">
        <v>411759</v>
      </c>
      <c r="M72" s="8">
        <v>0</v>
      </c>
      <c r="N72" s="27">
        <v>0</v>
      </c>
      <c r="O72" s="27">
        <v>0</v>
      </c>
      <c r="P72" s="43"/>
    </row>
    <row r="73" spans="1:16" s="40" customFormat="1" ht="36" customHeight="1" x14ac:dyDescent="0.2">
      <c r="A73" s="142"/>
      <c r="B73" s="121" t="s">
        <v>71</v>
      </c>
      <c r="C73" s="145"/>
      <c r="D73" s="4" t="s">
        <v>17</v>
      </c>
      <c r="E73" s="97" t="s">
        <v>68</v>
      </c>
      <c r="F73" s="101" t="s">
        <v>26</v>
      </c>
      <c r="G73" s="101" t="s">
        <v>11</v>
      </c>
      <c r="H73" s="101" t="s">
        <v>44</v>
      </c>
      <c r="I73" s="101" t="s">
        <v>53</v>
      </c>
      <c r="J73" s="8">
        <v>0</v>
      </c>
      <c r="K73" s="8">
        <v>0</v>
      </c>
      <c r="L73" s="14">
        <v>40764091</v>
      </c>
      <c r="M73" s="8">
        <v>0</v>
      </c>
      <c r="N73" s="27">
        <v>0</v>
      </c>
      <c r="O73" s="27">
        <v>0</v>
      </c>
      <c r="P73" s="43"/>
    </row>
    <row r="74" spans="1:16" s="40" customFormat="1" ht="31.15" customHeight="1" x14ac:dyDescent="0.2">
      <c r="A74" s="142"/>
      <c r="B74" s="121" t="s">
        <v>72</v>
      </c>
      <c r="C74" s="145"/>
      <c r="D74" s="4" t="s">
        <v>18</v>
      </c>
      <c r="E74" s="101" t="s">
        <v>34</v>
      </c>
      <c r="F74" s="101" t="s">
        <v>26</v>
      </c>
      <c r="G74" s="101" t="s">
        <v>11</v>
      </c>
      <c r="H74" s="101" t="s">
        <v>44</v>
      </c>
      <c r="I74" s="101" t="s">
        <v>53</v>
      </c>
      <c r="J74" s="8">
        <v>0</v>
      </c>
      <c r="K74" s="8">
        <v>0</v>
      </c>
      <c r="L74" s="14">
        <v>0</v>
      </c>
      <c r="M74" s="8">
        <v>0</v>
      </c>
      <c r="N74" s="27">
        <v>0</v>
      </c>
      <c r="O74" s="27">
        <v>0</v>
      </c>
      <c r="P74" s="43"/>
    </row>
    <row r="75" spans="1:16" s="40" customFormat="1" ht="33.6" customHeight="1" x14ac:dyDescent="0.2">
      <c r="A75" s="142"/>
      <c r="B75" s="124" t="s">
        <v>69</v>
      </c>
      <c r="C75" s="145"/>
      <c r="D75" s="39" t="s">
        <v>19</v>
      </c>
      <c r="E75" s="97" t="s">
        <v>68</v>
      </c>
      <c r="F75" s="98" t="s">
        <v>26</v>
      </c>
      <c r="G75" s="97">
        <v>1</v>
      </c>
      <c r="H75" s="97" t="s">
        <v>68</v>
      </c>
      <c r="I75" s="97" t="s">
        <v>68</v>
      </c>
      <c r="J75" s="8">
        <v>0</v>
      </c>
      <c r="K75" s="8">
        <v>0</v>
      </c>
      <c r="L75" s="14">
        <v>0</v>
      </c>
      <c r="M75" s="8">
        <v>0</v>
      </c>
      <c r="N75" s="27">
        <v>0</v>
      </c>
      <c r="O75" s="27">
        <v>0</v>
      </c>
      <c r="P75" s="43"/>
    </row>
    <row r="76" spans="1:16" s="40" customFormat="1" ht="51.6" customHeight="1" x14ac:dyDescent="0.2">
      <c r="A76" s="143"/>
      <c r="B76" s="125" t="s">
        <v>37</v>
      </c>
      <c r="C76" s="138"/>
      <c r="D76" s="51" t="s">
        <v>20</v>
      </c>
      <c r="E76" s="103" t="s">
        <v>34</v>
      </c>
      <c r="F76" s="104" t="s">
        <v>26</v>
      </c>
      <c r="G76" s="104" t="s">
        <v>11</v>
      </c>
      <c r="H76" s="104" t="s">
        <v>44</v>
      </c>
      <c r="I76" s="104" t="s">
        <v>53</v>
      </c>
      <c r="J76" s="22">
        <f>J72+J73+J74+J75</f>
        <v>0</v>
      </c>
      <c r="K76" s="22">
        <f>K72+K73+K74+K75</f>
        <v>0</v>
      </c>
      <c r="L76" s="53">
        <f>L72+L73+L74+L75</f>
        <v>41175850</v>
      </c>
      <c r="M76" s="53">
        <f t="shared" ref="M76" si="39">M72+M73+M74+M75</f>
        <v>0</v>
      </c>
      <c r="N76" s="53">
        <f t="shared" ref="N76" si="40">N72+N73+N74+N75</f>
        <v>0</v>
      </c>
      <c r="O76" s="56">
        <f t="shared" ref="O76" si="41">O72+O73+O74+O75</f>
        <v>0</v>
      </c>
      <c r="P76" s="43"/>
    </row>
    <row r="77" spans="1:16" s="40" customFormat="1" hidden="1" x14ac:dyDescent="0.2">
      <c r="A77" s="35"/>
      <c r="B77" s="36"/>
      <c r="C77" s="37"/>
      <c r="D77" s="41"/>
      <c r="E77" s="101"/>
      <c r="F77" s="101"/>
      <c r="G77" s="101"/>
      <c r="H77" s="101"/>
      <c r="I77" s="101"/>
      <c r="J77" s="42"/>
      <c r="K77" s="42"/>
      <c r="L77" s="42"/>
      <c r="M77" s="8"/>
      <c r="N77" s="27"/>
      <c r="O77" s="27"/>
      <c r="P77" s="43"/>
    </row>
    <row r="78" spans="1:16" s="61" customFormat="1" ht="46.15" customHeight="1" x14ac:dyDescent="0.2">
      <c r="A78" s="62">
        <v>5</v>
      </c>
      <c r="B78" s="77" t="s">
        <v>58</v>
      </c>
      <c r="C78" s="59"/>
      <c r="D78" s="41"/>
      <c r="E78" s="97" t="s">
        <v>68</v>
      </c>
      <c r="F78" s="98" t="s">
        <v>26</v>
      </c>
      <c r="G78" s="97">
        <v>0</v>
      </c>
      <c r="H78" s="98" t="s">
        <v>66</v>
      </c>
      <c r="I78" s="97" t="s">
        <v>68</v>
      </c>
      <c r="J78" s="42"/>
      <c r="K78" s="42"/>
      <c r="L78" s="42"/>
      <c r="M78" s="54">
        <f>M79+M82+M83+M84</f>
        <v>26978836.300000001</v>
      </c>
      <c r="N78" s="54">
        <f t="shared" ref="N78:O78" si="42">N79+N82+N83+N84</f>
        <v>19948259.300000001</v>
      </c>
      <c r="O78" s="54">
        <f t="shared" si="42"/>
        <v>19948259.300000001</v>
      </c>
      <c r="P78" s="183" t="s">
        <v>56</v>
      </c>
    </row>
    <row r="79" spans="1:16" ht="39.6" customHeight="1" x14ac:dyDescent="0.2">
      <c r="A79" s="141"/>
      <c r="B79" s="139" t="s">
        <v>70</v>
      </c>
      <c r="C79" s="144" t="s">
        <v>37</v>
      </c>
      <c r="D79" s="23" t="s">
        <v>22</v>
      </c>
      <c r="E79" s="97" t="s">
        <v>68</v>
      </c>
      <c r="F79" s="101" t="s">
        <v>26</v>
      </c>
      <c r="G79" s="101" t="s">
        <v>13</v>
      </c>
      <c r="H79" s="101" t="s">
        <v>66</v>
      </c>
      <c r="I79" s="101" t="s">
        <v>68</v>
      </c>
      <c r="J79" s="8">
        <f>J87</f>
        <v>0</v>
      </c>
      <c r="K79" s="8">
        <f t="shared" ref="K79:O79" si="43">K87</f>
        <v>0</v>
      </c>
      <c r="L79" s="14">
        <f t="shared" si="43"/>
        <v>18117208.399999999</v>
      </c>
      <c r="M79" s="8">
        <f>M87+M94</f>
        <v>24293836.300000001</v>
      </c>
      <c r="N79" s="27">
        <f t="shared" ref="N79" si="44">N87</f>
        <v>17263259.300000001</v>
      </c>
      <c r="O79" s="27">
        <f t="shared" si="43"/>
        <v>17263259.300000001</v>
      </c>
      <c r="P79" s="184"/>
    </row>
    <row r="80" spans="1:16" s="48" customFormat="1" ht="54" hidden="1" customHeight="1" x14ac:dyDescent="0.2">
      <c r="A80" s="142"/>
      <c r="B80" s="146"/>
      <c r="C80" s="145"/>
      <c r="D80" s="31"/>
      <c r="E80" s="101" t="s">
        <v>34</v>
      </c>
      <c r="F80" s="101" t="s">
        <v>26</v>
      </c>
      <c r="G80" s="101" t="s">
        <v>27</v>
      </c>
      <c r="H80" s="101" t="s">
        <v>46</v>
      </c>
      <c r="I80" s="101" t="s">
        <v>63</v>
      </c>
      <c r="J80" s="8">
        <v>0</v>
      </c>
      <c r="K80" s="8">
        <v>0</v>
      </c>
      <c r="L80" s="32">
        <f>0</f>
        <v>0</v>
      </c>
      <c r="M80" s="33">
        <v>0</v>
      </c>
      <c r="N80" s="34">
        <v>0</v>
      </c>
      <c r="O80" s="34">
        <v>0</v>
      </c>
      <c r="P80" s="184"/>
    </row>
    <row r="81" spans="1:16" s="28" customFormat="1" ht="46.15" hidden="1" customHeight="1" x14ac:dyDescent="0.2">
      <c r="A81" s="142"/>
      <c r="B81" s="140"/>
      <c r="C81" s="145"/>
      <c r="D81" s="31"/>
      <c r="E81" s="101" t="s">
        <v>34</v>
      </c>
      <c r="F81" s="101" t="s">
        <v>26</v>
      </c>
      <c r="G81" s="101" t="s">
        <v>13</v>
      </c>
      <c r="H81" s="101" t="s">
        <v>66</v>
      </c>
      <c r="I81" s="101" t="s">
        <v>64</v>
      </c>
      <c r="J81" s="8">
        <v>0</v>
      </c>
      <c r="K81" s="8">
        <v>0</v>
      </c>
      <c r="L81" s="32">
        <v>30577</v>
      </c>
      <c r="M81" s="33">
        <v>0</v>
      </c>
      <c r="N81" s="34">
        <v>0</v>
      </c>
      <c r="O81" s="34">
        <v>0</v>
      </c>
      <c r="P81" s="184"/>
    </row>
    <row r="82" spans="1:16" ht="42" customHeight="1" x14ac:dyDescent="0.2">
      <c r="A82" s="142"/>
      <c r="B82" s="121" t="s">
        <v>71</v>
      </c>
      <c r="C82" s="145"/>
      <c r="D82" s="4" t="s">
        <v>17</v>
      </c>
      <c r="E82" s="97" t="s">
        <v>68</v>
      </c>
      <c r="F82" s="101" t="s">
        <v>26</v>
      </c>
      <c r="G82" s="101" t="s">
        <v>27</v>
      </c>
      <c r="H82" s="101" t="s">
        <v>66</v>
      </c>
      <c r="I82" s="101" t="s">
        <v>68</v>
      </c>
      <c r="J82" s="8">
        <v>0</v>
      </c>
      <c r="K82" s="8">
        <v>0</v>
      </c>
      <c r="L82" s="32">
        <f>L96</f>
        <v>406237</v>
      </c>
      <c r="M82" s="33">
        <f>M88+M96</f>
        <v>0</v>
      </c>
      <c r="N82" s="34">
        <v>0</v>
      </c>
      <c r="O82" s="34">
        <v>0</v>
      </c>
      <c r="P82" s="184"/>
    </row>
    <row r="83" spans="1:16" ht="34.9" customHeight="1" x14ac:dyDescent="0.2">
      <c r="A83" s="142"/>
      <c r="B83" s="121" t="s">
        <v>72</v>
      </c>
      <c r="C83" s="145"/>
      <c r="D83" s="4" t="s">
        <v>18</v>
      </c>
      <c r="E83" s="97" t="s">
        <v>68</v>
      </c>
      <c r="F83" s="98" t="s">
        <v>26</v>
      </c>
      <c r="G83" s="97" t="s">
        <v>68</v>
      </c>
      <c r="H83" s="97" t="s">
        <v>68</v>
      </c>
      <c r="I83" s="97" t="s">
        <v>68</v>
      </c>
      <c r="J83" s="8">
        <f>J89</f>
        <v>0</v>
      </c>
      <c r="K83" s="8">
        <f t="shared" ref="K83:O83" si="45">K89</f>
        <v>0</v>
      </c>
      <c r="L83" s="14">
        <f t="shared" si="45"/>
        <v>0</v>
      </c>
      <c r="M83" s="8">
        <v>0</v>
      </c>
      <c r="N83" s="27">
        <f t="shared" ref="N83" si="46">N89</f>
        <v>0</v>
      </c>
      <c r="O83" s="27">
        <f t="shared" si="45"/>
        <v>0</v>
      </c>
      <c r="P83" s="184"/>
    </row>
    <row r="84" spans="1:16" ht="30" customHeight="1" x14ac:dyDescent="0.2">
      <c r="A84" s="142"/>
      <c r="B84" s="121" t="s">
        <v>69</v>
      </c>
      <c r="C84" s="145"/>
      <c r="D84" s="24" t="s">
        <v>19</v>
      </c>
      <c r="E84" s="97" t="s">
        <v>68</v>
      </c>
      <c r="F84" s="98" t="s">
        <v>26</v>
      </c>
      <c r="G84" s="97" t="s">
        <v>68</v>
      </c>
      <c r="H84" s="97" t="s">
        <v>68</v>
      </c>
      <c r="I84" s="97" t="s">
        <v>68</v>
      </c>
      <c r="J84" s="8">
        <v>0</v>
      </c>
      <c r="K84" s="8">
        <v>0</v>
      </c>
      <c r="L84" s="14">
        <f>L90</f>
        <v>3005028</v>
      </c>
      <c r="M84" s="14">
        <f t="shared" ref="M84:O84" si="47">M90</f>
        <v>2685000</v>
      </c>
      <c r="N84" s="14">
        <f t="shared" ref="N84" si="48">N90</f>
        <v>2685000</v>
      </c>
      <c r="O84" s="8">
        <f t="shared" si="47"/>
        <v>2685000</v>
      </c>
      <c r="P84" s="184"/>
    </row>
    <row r="85" spans="1:16" ht="51.6" customHeight="1" x14ac:dyDescent="0.2">
      <c r="A85" s="143"/>
      <c r="B85" s="116" t="s">
        <v>37</v>
      </c>
      <c r="C85" s="138"/>
      <c r="D85" s="51" t="s">
        <v>20</v>
      </c>
      <c r="E85" s="103" t="s">
        <v>34</v>
      </c>
      <c r="F85" s="104" t="s">
        <v>26</v>
      </c>
      <c r="G85" s="104" t="s">
        <v>27</v>
      </c>
      <c r="H85" s="104" t="s">
        <v>66</v>
      </c>
      <c r="I85" s="104" t="s">
        <v>68</v>
      </c>
      <c r="J85" s="22">
        <f>J79+J82+J83+J84</f>
        <v>0</v>
      </c>
      <c r="K85" s="22">
        <f>K79+K82+K83+K84</f>
        <v>0</v>
      </c>
      <c r="L85" s="53">
        <f>L79+L82+L83+L84+L81</f>
        <v>21559050.399999999</v>
      </c>
      <c r="M85" s="54">
        <f>M79+M82+M83+M84</f>
        <v>26978836.300000001</v>
      </c>
      <c r="N85" s="55">
        <f>N79+N82+N83+N84</f>
        <v>19948259.300000001</v>
      </c>
      <c r="O85" s="55">
        <f>O79+O82+O83+O84</f>
        <v>19948259.300000001</v>
      </c>
      <c r="P85" s="185"/>
    </row>
    <row r="86" spans="1:16" s="61" customFormat="1" ht="37.9" customHeight="1" x14ac:dyDescent="0.2">
      <c r="A86" s="58" t="s">
        <v>49</v>
      </c>
      <c r="B86" s="77" t="s">
        <v>82</v>
      </c>
      <c r="C86" s="59"/>
      <c r="D86" s="76"/>
      <c r="E86" s="97" t="s">
        <v>68</v>
      </c>
      <c r="F86" s="98" t="s">
        <v>26</v>
      </c>
      <c r="G86" s="97">
        <v>0</v>
      </c>
      <c r="H86" s="98" t="s">
        <v>66</v>
      </c>
      <c r="I86" s="97">
        <v>80620</v>
      </c>
      <c r="J86" s="72"/>
      <c r="K86" s="72"/>
      <c r="L86" s="72"/>
      <c r="M86" s="54">
        <f>M91</f>
        <v>26948259.300000001</v>
      </c>
      <c r="N86" s="54">
        <f t="shared" ref="N86:O86" si="49">N91</f>
        <v>19948259.300000001</v>
      </c>
      <c r="O86" s="54">
        <f t="shared" si="49"/>
        <v>19948259.300000001</v>
      </c>
      <c r="P86" s="195"/>
    </row>
    <row r="87" spans="1:16" ht="34.9" customHeight="1" x14ac:dyDescent="0.2">
      <c r="A87" s="133"/>
      <c r="B87" s="121" t="s">
        <v>70</v>
      </c>
      <c r="C87" s="136" t="s">
        <v>37</v>
      </c>
      <c r="D87" s="30" t="s">
        <v>22</v>
      </c>
      <c r="E87" s="97" t="s">
        <v>68</v>
      </c>
      <c r="F87" s="101" t="s">
        <v>26</v>
      </c>
      <c r="G87" s="101" t="s">
        <v>27</v>
      </c>
      <c r="H87" s="101" t="s">
        <v>66</v>
      </c>
      <c r="I87" s="101" t="s">
        <v>47</v>
      </c>
      <c r="J87" s="8">
        <v>0</v>
      </c>
      <c r="K87" s="8">
        <v>0</v>
      </c>
      <c r="L87" s="32">
        <f>18117208.4</f>
        <v>18117208.399999999</v>
      </c>
      <c r="M87" s="33">
        <f>24263259.3</f>
        <v>24263259.300000001</v>
      </c>
      <c r="N87" s="34">
        <f>17263259.3</f>
        <v>17263259.300000001</v>
      </c>
      <c r="O87" s="34">
        <v>17263259.300000001</v>
      </c>
      <c r="P87" s="196"/>
    </row>
    <row r="88" spans="1:16" ht="29.45" customHeight="1" x14ac:dyDescent="0.2">
      <c r="A88" s="134"/>
      <c r="B88" s="121" t="s">
        <v>71</v>
      </c>
      <c r="C88" s="137"/>
      <c r="D88" s="4" t="s">
        <v>17</v>
      </c>
      <c r="E88" s="97" t="s">
        <v>68</v>
      </c>
      <c r="F88" s="98" t="s">
        <v>26</v>
      </c>
      <c r="G88" s="97" t="s">
        <v>68</v>
      </c>
      <c r="H88" s="97" t="s">
        <v>68</v>
      </c>
      <c r="I88" s="97" t="s">
        <v>68</v>
      </c>
      <c r="J88" s="8">
        <v>0</v>
      </c>
      <c r="K88" s="8">
        <v>0</v>
      </c>
      <c r="L88" s="14">
        <v>0</v>
      </c>
      <c r="M88" s="8">
        <v>0</v>
      </c>
      <c r="N88" s="27">
        <v>0</v>
      </c>
      <c r="O88" s="27">
        <v>0</v>
      </c>
      <c r="P88" s="196"/>
    </row>
    <row r="89" spans="1:16" ht="36" customHeight="1" x14ac:dyDescent="0.2">
      <c r="A89" s="134"/>
      <c r="B89" s="121" t="s">
        <v>72</v>
      </c>
      <c r="C89" s="137"/>
      <c r="D89" s="4" t="s">
        <v>18</v>
      </c>
      <c r="E89" s="97" t="s">
        <v>68</v>
      </c>
      <c r="F89" s="98" t="s">
        <v>26</v>
      </c>
      <c r="G89" s="97" t="s">
        <v>68</v>
      </c>
      <c r="H89" s="97" t="s">
        <v>68</v>
      </c>
      <c r="I89" s="97" t="s">
        <v>68</v>
      </c>
      <c r="J89" s="8">
        <v>0</v>
      </c>
      <c r="K89" s="8">
        <v>0</v>
      </c>
      <c r="L89" s="14">
        <v>0</v>
      </c>
      <c r="M89" s="8">
        <v>0</v>
      </c>
      <c r="N89" s="27">
        <v>0</v>
      </c>
      <c r="O89" s="27">
        <v>0</v>
      </c>
      <c r="P89" s="196"/>
    </row>
    <row r="90" spans="1:16" ht="43.15" customHeight="1" x14ac:dyDescent="0.2">
      <c r="A90" s="134"/>
      <c r="B90" s="121" t="s">
        <v>69</v>
      </c>
      <c r="C90" s="137"/>
      <c r="D90" s="29" t="s">
        <v>19</v>
      </c>
      <c r="E90" s="97" t="s">
        <v>68</v>
      </c>
      <c r="F90" s="98" t="s">
        <v>26</v>
      </c>
      <c r="G90" s="97" t="s">
        <v>68</v>
      </c>
      <c r="H90" s="97" t="s">
        <v>68</v>
      </c>
      <c r="I90" s="97" t="s">
        <v>68</v>
      </c>
      <c r="J90" s="8">
        <v>0</v>
      </c>
      <c r="K90" s="8">
        <v>0</v>
      </c>
      <c r="L90" s="14">
        <v>3005028</v>
      </c>
      <c r="M90" s="8">
        <v>2685000</v>
      </c>
      <c r="N90" s="27">
        <v>2685000</v>
      </c>
      <c r="O90" s="27">
        <v>2685000</v>
      </c>
      <c r="P90" s="196"/>
    </row>
    <row r="91" spans="1:16" ht="36.6" customHeight="1" x14ac:dyDescent="0.2">
      <c r="A91" s="135"/>
      <c r="B91" s="116" t="s">
        <v>37</v>
      </c>
      <c r="C91" s="138"/>
      <c r="D91" s="51" t="s">
        <v>20</v>
      </c>
      <c r="E91" s="103" t="s">
        <v>34</v>
      </c>
      <c r="F91" s="104" t="s">
        <v>26</v>
      </c>
      <c r="G91" s="104" t="s">
        <v>27</v>
      </c>
      <c r="H91" s="104" t="s">
        <v>66</v>
      </c>
      <c r="I91" s="104" t="s">
        <v>47</v>
      </c>
      <c r="J91" s="22">
        <f>J87+J88+J89+J90</f>
        <v>0</v>
      </c>
      <c r="K91" s="22">
        <f>K87+K88+K89+K90</f>
        <v>0</v>
      </c>
      <c r="L91" s="53">
        <f>L87+L88+L89+L90</f>
        <v>21122236.399999999</v>
      </c>
      <c r="M91" s="54">
        <f t="shared" ref="M91:O91" si="50">M87+M88+M89+M90</f>
        <v>26948259.300000001</v>
      </c>
      <c r="N91" s="55">
        <f t="shared" ref="N91" si="51">N87+N88+N89+N90</f>
        <v>19948259.300000001</v>
      </c>
      <c r="O91" s="55">
        <f t="shared" si="50"/>
        <v>19948259.300000001</v>
      </c>
      <c r="P91" s="197"/>
    </row>
    <row r="92" spans="1:16" s="61" customFormat="1" ht="84.75" customHeight="1" x14ac:dyDescent="0.2">
      <c r="A92" s="58" t="s">
        <v>50</v>
      </c>
      <c r="B92" s="110" t="s">
        <v>74</v>
      </c>
      <c r="C92" s="59"/>
      <c r="D92" s="76"/>
      <c r="E92" s="97" t="s">
        <v>68</v>
      </c>
      <c r="F92" s="98" t="s">
        <v>26</v>
      </c>
      <c r="G92" s="97">
        <v>0</v>
      </c>
      <c r="H92" s="97">
        <v>4</v>
      </c>
      <c r="I92" s="97" t="s">
        <v>64</v>
      </c>
      <c r="J92" s="72"/>
      <c r="K92" s="72"/>
      <c r="L92" s="72"/>
      <c r="M92" s="54">
        <f>M99</f>
        <v>30577</v>
      </c>
      <c r="N92" s="54">
        <f t="shared" ref="N92:O92" si="52">N99</f>
        <v>0</v>
      </c>
      <c r="O92" s="54">
        <f t="shared" si="52"/>
        <v>0</v>
      </c>
      <c r="P92" s="60"/>
    </row>
    <row r="93" spans="1:16" s="44" customFormat="1" ht="32.450000000000003" hidden="1" customHeight="1" x14ac:dyDescent="0.2">
      <c r="A93" s="133"/>
      <c r="B93" s="139" t="s">
        <v>70</v>
      </c>
      <c r="C93" s="136" t="s">
        <v>37</v>
      </c>
      <c r="D93" s="46" t="s">
        <v>22</v>
      </c>
      <c r="E93" s="101" t="s">
        <v>34</v>
      </c>
      <c r="F93" s="101" t="s">
        <v>26</v>
      </c>
      <c r="G93" s="101" t="s">
        <v>27</v>
      </c>
      <c r="H93" s="101" t="s">
        <v>46</v>
      </c>
      <c r="I93" s="101" t="s">
        <v>63</v>
      </c>
      <c r="J93" s="8">
        <v>0</v>
      </c>
      <c r="K93" s="8">
        <v>0</v>
      </c>
      <c r="L93" s="32">
        <f>30576.98-30576.98</f>
        <v>0</v>
      </c>
      <c r="M93" s="33">
        <v>0</v>
      </c>
      <c r="N93" s="34">
        <v>0</v>
      </c>
      <c r="O93" s="34">
        <v>0</v>
      </c>
      <c r="P93" s="198"/>
    </row>
    <row r="94" spans="1:16" s="48" customFormat="1" ht="49.9" customHeight="1" x14ac:dyDescent="0.2">
      <c r="A94" s="134"/>
      <c r="B94" s="140"/>
      <c r="C94" s="137"/>
      <c r="D94" s="31"/>
      <c r="E94" s="97" t="s">
        <v>68</v>
      </c>
      <c r="F94" s="101" t="s">
        <v>26</v>
      </c>
      <c r="G94" s="101" t="s">
        <v>27</v>
      </c>
      <c r="H94" s="101" t="s">
        <v>66</v>
      </c>
      <c r="I94" s="101" t="s">
        <v>64</v>
      </c>
      <c r="J94" s="8">
        <v>0</v>
      </c>
      <c r="K94" s="8">
        <v>0</v>
      </c>
      <c r="L94" s="32">
        <f>30577</f>
        <v>30577</v>
      </c>
      <c r="M94" s="33">
        <f>M101+M107</f>
        <v>30577</v>
      </c>
      <c r="N94" s="34">
        <v>0</v>
      </c>
      <c r="O94" s="34">
        <v>0</v>
      </c>
      <c r="P94" s="199"/>
    </row>
    <row r="95" spans="1:16" s="44" customFormat="1" ht="49.15" hidden="1" customHeight="1" x14ac:dyDescent="0.2">
      <c r="A95" s="134"/>
      <c r="B95" s="139" t="s">
        <v>71</v>
      </c>
      <c r="C95" s="137"/>
      <c r="D95" s="47" t="s">
        <v>17</v>
      </c>
      <c r="E95" s="101" t="s">
        <v>34</v>
      </c>
      <c r="F95" s="101" t="s">
        <v>26</v>
      </c>
      <c r="G95" s="101" t="s">
        <v>27</v>
      </c>
      <c r="H95" s="101" t="s">
        <v>46</v>
      </c>
      <c r="I95" s="101" t="s">
        <v>63</v>
      </c>
      <c r="J95" s="8">
        <v>0</v>
      </c>
      <c r="K95" s="8">
        <v>0</v>
      </c>
      <c r="L95" s="14">
        <f>406237-406237</f>
        <v>0</v>
      </c>
      <c r="M95" s="8">
        <v>0</v>
      </c>
      <c r="N95" s="27">
        <v>0</v>
      </c>
      <c r="O95" s="27">
        <v>0</v>
      </c>
      <c r="P95" s="199"/>
    </row>
    <row r="96" spans="1:16" s="48" customFormat="1" ht="33.6" customHeight="1" x14ac:dyDescent="0.2">
      <c r="A96" s="134"/>
      <c r="B96" s="140"/>
      <c r="C96" s="137"/>
      <c r="D96" s="31"/>
      <c r="E96" s="97" t="s">
        <v>68</v>
      </c>
      <c r="F96" s="101" t="s">
        <v>26</v>
      </c>
      <c r="G96" s="101" t="s">
        <v>27</v>
      </c>
      <c r="H96" s="101" t="s">
        <v>66</v>
      </c>
      <c r="I96" s="101" t="s">
        <v>64</v>
      </c>
      <c r="J96" s="8">
        <v>0</v>
      </c>
      <c r="K96" s="8">
        <v>0</v>
      </c>
      <c r="L96" s="14">
        <v>406237</v>
      </c>
      <c r="M96" s="8">
        <f>M102+M108</f>
        <v>0</v>
      </c>
      <c r="N96" s="27">
        <v>0</v>
      </c>
      <c r="O96" s="27">
        <v>0</v>
      </c>
      <c r="P96" s="199"/>
    </row>
    <row r="97" spans="1:16" s="44" customFormat="1" ht="33" customHeight="1" x14ac:dyDescent="0.2">
      <c r="A97" s="134"/>
      <c r="B97" s="121" t="s">
        <v>72</v>
      </c>
      <c r="C97" s="137"/>
      <c r="D97" s="4" t="s">
        <v>18</v>
      </c>
      <c r="E97" s="97" t="s">
        <v>68</v>
      </c>
      <c r="F97" s="98" t="s">
        <v>26</v>
      </c>
      <c r="G97" s="97">
        <v>0</v>
      </c>
      <c r="H97" s="97" t="s">
        <v>68</v>
      </c>
      <c r="I97" s="97" t="s">
        <v>68</v>
      </c>
      <c r="J97" s="8">
        <v>0</v>
      </c>
      <c r="K97" s="8">
        <v>0</v>
      </c>
      <c r="L97" s="14">
        <v>0</v>
      </c>
      <c r="M97" s="8">
        <v>0</v>
      </c>
      <c r="N97" s="27">
        <v>0</v>
      </c>
      <c r="O97" s="27">
        <v>0</v>
      </c>
      <c r="P97" s="199"/>
    </row>
    <row r="98" spans="1:16" s="44" customFormat="1" ht="34.9" customHeight="1" x14ac:dyDescent="0.2">
      <c r="A98" s="134"/>
      <c r="B98" s="121" t="s">
        <v>69</v>
      </c>
      <c r="C98" s="137"/>
      <c r="D98" s="45" t="s">
        <v>19</v>
      </c>
      <c r="E98" s="97" t="s">
        <v>68</v>
      </c>
      <c r="F98" s="98" t="s">
        <v>26</v>
      </c>
      <c r="G98" s="97">
        <v>0</v>
      </c>
      <c r="H98" s="97" t="s">
        <v>68</v>
      </c>
      <c r="I98" s="97" t="s">
        <v>68</v>
      </c>
      <c r="J98" s="8">
        <v>0</v>
      </c>
      <c r="K98" s="8">
        <v>0</v>
      </c>
      <c r="L98" s="14">
        <v>0</v>
      </c>
      <c r="M98" s="8">
        <v>0</v>
      </c>
      <c r="N98" s="27">
        <v>0</v>
      </c>
      <c r="O98" s="27">
        <v>0</v>
      </c>
      <c r="P98" s="199"/>
    </row>
    <row r="99" spans="1:16" s="44" customFormat="1" ht="40.15" customHeight="1" x14ac:dyDescent="0.2">
      <c r="A99" s="134"/>
      <c r="B99" s="117" t="s">
        <v>37</v>
      </c>
      <c r="C99" s="137"/>
      <c r="D99" s="92" t="s">
        <v>20</v>
      </c>
      <c r="E99" s="105" t="s">
        <v>34</v>
      </c>
      <c r="F99" s="106" t="s">
        <v>26</v>
      </c>
      <c r="G99" s="106" t="s">
        <v>27</v>
      </c>
      <c r="H99" s="106" t="s">
        <v>66</v>
      </c>
      <c r="I99" s="106" t="s">
        <v>64</v>
      </c>
      <c r="J99" s="93">
        <f>J93+J95+J97+J98</f>
        <v>0</v>
      </c>
      <c r="K99" s="93">
        <f>K93+K95+K97+K98</f>
        <v>0</v>
      </c>
      <c r="L99" s="94">
        <f>L93+L95+L97+L98+L94+L96</f>
        <v>436814</v>
      </c>
      <c r="M99" s="94">
        <f t="shared" ref="M99:O99" si="53">M93+M95+M97+M98+M94+M96</f>
        <v>30577</v>
      </c>
      <c r="N99" s="94">
        <f t="shared" si="53"/>
        <v>0</v>
      </c>
      <c r="O99" s="56">
        <f t="shared" si="53"/>
        <v>0</v>
      </c>
      <c r="P99" s="200"/>
    </row>
    <row r="100" spans="1:16" s="86" customFormat="1" ht="70.150000000000006" customHeight="1" x14ac:dyDescent="0.2">
      <c r="A100" s="91" t="s">
        <v>83</v>
      </c>
      <c r="B100" s="126" t="s">
        <v>84</v>
      </c>
      <c r="C100" s="96"/>
      <c r="D100" s="51"/>
      <c r="E100" s="104" t="s">
        <v>68</v>
      </c>
      <c r="F100" s="104" t="s">
        <v>26</v>
      </c>
      <c r="G100" s="104" t="s">
        <v>27</v>
      </c>
      <c r="H100" s="104" t="s">
        <v>66</v>
      </c>
      <c r="I100" s="106" t="s">
        <v>64</v>
      </c>
      <c r="J100" s="54"/>
      <c r="K100" s="54"/>
      <c r="L100" s="54"/>
      <c r="M100" s="54">
        <f>M105</f>
        <v>30577</v>
      </c>
      <c r="N100" s="54">
        <v>0</v>
      </c>
      <c r="O100" s="54">
        <v>0</v>
      </c>
      <c r="P100" s="85"/>
    </row>
    <row r="101" spans="1:16" s="86" customFormat="1" ht="41.45" customHeight="1" x14ac:dyDescent="0.2">
      <c r="A101" s="91"/>
      <c r="B101" s="121" t="s">
        <v>70</v>
      </c>
      <c r="C101" s="96"/>
      <c r="D101" s="51"/>
      <c r="E101" s="104" t="s">
        <v>68</v>
      </c>
      <c r="F101" s="104" t="s">
        <v>26</v>
      </c>
      <c r="G101" s="104" t="s">
        <v>13</v>
      </c>
      <c r="H101" s="104" t="s">
        <v>66</v>
      </c>
      <c r="I101" s="106" t="s">
        <v>64</v>
      </c>
      <c r="J101" s="54"/>
      <c r="K101" s="54"/>
      <c r="L101" s="54"/>
      <c r="M101" s="8">
        <v>30577</v>
      </c>
      <c r="N101" s="8">
        <v>0</v>
      </c>
      <c r="O101" s="8">
        <v>0</v>
      </c>
      <c r="P101" s="85"/>
    </row>
    <row r="102" spans="1:16" s="86" customFormat="1" ht="49.9" customHeight="1" x14ac:dyDescent="0.2">
      <c r="A102" s="91"/>
      <c r="B102" s="121" t="s">
        <v>71</v>
      </c>
      <c r="C102" s="96"/>
      <c r="D102" s="51"/>
      <c r="E102" s="104" t="s">
        <v>68</v>
      </c>
      <c r="F102" s="104" t="s">
        <v>26</v>
      </c>
      <c r="G102" s="104" t="s">
        <v>27</v>
      </c>
      <c r="H102" s="104" t="s">
        <v>66</v>
      </c>
      <c r="I102" s="106" t="s">
        <v>64</v>
      </c>
      <c r="J102" s="54"/>
      <c r="K102" s="54"/>
      <c r="L102" s="54"/>
      <c r="M102" s="8">
        <v>0</v>
      </c>
      <c r="N102" s="8">
        <v>0</v>
      </c>
      <c r="O102" s="8">
        <v>0</v>
      </c>
      <c r="P102" s="85"/>
    </row>
    <row r="103" spans="1:16" s="86" customFormat="1" ht="46.9" customHeight="1" x14ac:dyDescent="0.2">
      <c r="A103" s="91"/>
      <c r="B103" s="121" t="s">
        <v>72</v>
      </c>
      <c r="C103" s="96"/>
      <c r="D103" s="51"/>
      <c r="E103" s="104" t="s">
        <v>68</v>
      </c>
      <c r="F103" s="104" t="s">
        <v>26</v>
      </c>
      <c r="G103" s="104" t="s">
        <v>27</v>
      </c>
      <c r="H103" s="104" t="s">
        <v>66</v>
      </c>
      <c r="I103" s="106" t="s">
        <v>64</v>
      </c>
      <c r="J103" s="54"/>
      <c r="K103" s="54"/>
      <c r="L103" s="54"/>
      <c r="M103" s="8">
        <v>0</v>
      </c>
      <c r="N103" s="8">
        <v>0</v>
      </c>
      <c r="O103" s="8">
        <v>0</v>
      </c>
      <c r="P103" s="85"/>
    </row>
    <row r="104" spans="1:16" s="86" customFormat="1" ht="49.9" customHeight="1" x14ac:dyDescent="0.2">
      <c r="A104" s="91"/>
      <c r="B104" s="121" t="s">
        <v>69</v>
      </c>
      <c r="C104" s="96"/>
      <c r="D104" s="51"/>
      <c r="E104" s="104" t="s">
        <v>68</v>
      </c>
      <c r="F104" s="104" t="s">
        <v>26</v>
      </c>
      <c r="G104" s="104" t="s">
        <v>27</v>
      </c>
      <c r="H104" s="104" t="s">
        <v>66</v>
      </c>
      <c r="I104" s="106" t="s">
        <v>64</v>
      </c>
      <c r="J104" s="54"/>
      <c r="K104" s="54"/>
      <c r="L104" s="54"/>
      <c r="M104" s="8">
        <v>0</v>
      </c>
      <c r="N104" s="8">
        <v>0</v>
      </c>
      <c r="O104" s="8">
        <v>0</v>
      </c>
      <c r="P104" s="85"/>
    </row>
    <row r="105" spans="1:16" s="86" customFormat="1" ht="45" customHeight="1" x14ac:dyDescent="0.2">
      <c r="A105" s="91"/>
      <c r="B105" s="117" t="s">
        <v>37</v>
      </c>
      <c r="C105" s="96"/>
      <c r="D105" s="51"/>
      <c r="E105" s="104" t="s">
        <v>34</v>
      </c>
      <c r="F105" s="104" t="s">
        <v>26</v>
      </c>
      <c r="G105" s="104" t="s">
        <v>13</v>
      </c>
      <c r="H105" s="104" t="s">
        <v>66</v>
      </c>
      <c r="I105" s="106" t="s">
        <v>64</v>
      </c>
      <c r="J105" s="54"/>
      <c r="K105" s="54"/>
      <c r="L105" s="54"/>
      <c r="M105" s="54">
        <f>M101+M102+M103+M104</f>
        <v>30577</v>
      </c>
      <c r="N105" s="54">
        <v>0</v>
      </c>
      <c r="O105" s="54">
        <v>0</v>
      </c>
      <c r="P105" s="85"/>
    </row>
    <row r="106" spans="1:16" s="86" customFormat="1" ht="67.900000000000006" customHeight="1" x14ac:dyDescent="0.2">
      <c r="A106" s="91" t="s">
        <v>85</v>
      </c>
      <c r="B106" s="126" t="s">
        <v>86</v>
      </c>
      <c r="C106" s="96"/>
      <c r="D106" s="51"/>
      <c r="E106" s="104" t="s">
        <v>68</v>
      </c>
      <c r="F106" s="104" t="s">
        <v>26</v>
      </c>
      <c r="G106" s="104" t="s">
        <v>27</v>
      </c>
      <c r="H106" s="104" t="s">
        <v>66</v>
      </c>
      <c r="I106" s="104" t="s">
        <v>64</v>
      </c>
      <c r="J106" s="54"/>
      <c r="K106" s="54"/>
      <c r="L106" s="54"/>
      <c r="M106" s="54">
        <f>M111</f>
        <v>0</v>
      </c>
      <c r="N106" s="54">
        <v>0</v>
      </c>
      <c r="O106" s="54">
        <v>0</v>
      </c>
      <c r="P106" s="85"/>
    </row>
    <row r="107" spans="1:16" s="86" customFormat="1" ht="43.9" customHeight="1" x14ac:dyDescent="0.2">
      <c r="A107" s="91"/>
      <c r="B107" s="121" t="s">
        <v>70</v>
      </c>
      <c r="C107" s="96"/>
      <c r="D107" s="51"/>
      <c r="E107" s="104" t="s">
        <v>68</v>
      </c>
      <c r="F107" s="104" t="s">
        <v>26</v>
      </c>
      <c r="G107" s="104" t="s">
        <v>27</v>
      </c>
      <c r="H107" s="104" t="s">
        <v>66</v>
      </c>
      <c r="I107" s="104" t="s">
        <v>64</v>
      </c>
      <c r="J107" s="54"/>
      <c r="K107" s="54"/>
      <c r="L107" s="54"/>
      <c r="M107" s="8">
        <v>0</v>
      </c>
      <c r="N107" s="8">
        <v>0</v>
      </c>
      <c r="O107" s="8">
        <v>0</v>
      </c>
      <c r="P107" s="85"/>
    </row>
    <row r="108" spans="1:16" s="86" customFormat="1" ht="45" customHeight="1" x14ac:dyDescent="0.2">
      <c r="A108" s="91"/>
      <c r="B108" s="121" t="s">
        <v>71</v>
      </c>
      <c r="C108" s="96"/>
      <c r="D108" s="51"/>
      <c r="E108" s="104" t="s">
        <v>68</v>
      </c>
      <c r="F108" s="104" t="s">
        <v>26</v>
      </c>
      <c r="G108" s="104" t="s">
        <v>27</v>
      </c>
      <c r="H108" s="104" t="s">
        <v>66</v>
      </c>
      <c r="I108" s="104" t="s">
        <v>64</v>
      </c>
      <c r="J108" s="54"/>
      <c r="K108" s="54"/>
      <c r="L108" s="54"/>
      <c r="M108" s="8">
        <v>0</v>
      </c>
      <c r="N108" s="8">
        <v>0</v>
      </c>
      <c r="O108" s="8">
        <v>0</v>
      </c>
      <c r="P108" s="85"/>
    </row>
    <row r="109" spans="1:16" s="86" customFormat="1" ht="49.9" customHeight="1" x14ac:dyDescent="0.2">
      <c r="A109" s="91"/>
      <c r="B109" s="121" t="s">
        <v>72</v>
      </c>
      <c r="C109" s="96"/>
      <c r="D109" s="51"/>
      <c r="E109" s="104" t="s">
        <v>68</v>
      </c>
      <c r="F109" s="104" t="s">
        <v>26</v>
      </c>
      <c r="G109" s="104" t="s">
        <v>27</v>
      </c>
      <c r="H109" s="104" t="s">
        <v>66</v>
      </c>
      <c r="I109" s="104" t="s">
        <v>64</v>
      </c>
      <c r="J109" s="54"/>
      <c r="K109" s="54"/>
      <c r="L109" s="54"/>
      <c r="M109" s="8">
        <v>0</v>
      </c>
      <c r="N109" s="8">
        <v>0</v>
      </c>
      <c r="O109" s="8">
        <v>0</v>
      </c>
      <c r="P109" s="85"/>
    </row>
    <row r="110" spans="1:16" s="86" customFormat="1" ht="46.15" customHeight="1" x14ac:dyDescent="0.2">
      <c r="A110" s="91"/>
      <c r="B110" s="121" t="s">
        <v>69</v>
      </c>
      <c r="C110" s="96"/>
      <c r="D110" s="51"/>
      <c r="E110" s="104"/>
      <c r="F110" s="104"/>
      <c r="G110" s="104"/>
      <c r="H110" s="104"/>
      <c r="I110" s="104"/>
      <c r="J110" s="54"/>
      <c r="K110" s="54"/>
      <c r="L110" s="54"/>
      <c r="M110" s="8">
        <v>0</v>
      </c>
      <c r="N110" s="8">
        <v>0</v>
      </c>
      <c r="O110" s="8">
        <v>0</v>
      </c>
      <c r="P110" s="85"/>
    </row>
    <row r="111" spans="1:16" s="86" customFormat="1" ht="61.15" customHeight="1" x14ac:dyDescent="0.2">
      <c r="A111" s="91"/>
      <c r="B111" s="126" t="s">
        <v>37</v>
      </c>
      <c r="C111" s="96"/>
      <c r="D111" s="51"/>
      <c r="E111" s="104" t="s">
        <v>34</v>
      </c>
      <c r="F111" s="104" t="s">
        <v>26</v>
      </c>
      <c r="G111" s="104" t="s">
        <v>27</v>
      </c>
      <c r="H111" s="104" t="s">
        <v>66</v>
      </c>
      <c r="I111" s="104" t="s">
        <v>64</v>
      </c>
      <c r="J111" s="54"/>
      <c r="K111" s="54"/>
      <c r="L111" s="54"/>
      <c r="M111" s="54">
        <f>M107+M108+M109+M110</f>
        <v>0</v>
      </c>
      <c r="N111" s="54">
        <v>0</v>
      </c>
      <c r="O111" s="54">
        <v>0</v>
      </c>
      <c r="P111" s="85"/>
    </row>
    <row r="112" spans="1:16" s="61" customFormat="1" ht="120" customHeight="1" x14ac:dyDescent="0.2">
      <c r="A112" s="91" t="s">
        <v>14</v>
      </c>
      <c r="B112" s="128" t="s">
        <v>60</v>
      </c>
      <c r="C112" s="127"/>
      <c r="D112" s="76"/>
      <c r="E112" s="129" t="s">
        <v>68</v>
      </c>
      <c r="F112" s="130" t="s">
        <v>26</v>
      </c>
      <c r="G112" s="129">
        <v>0</v>
      </c>
      <c r="H112" s="130" t="s">
        <v>67</v>
      </c>
      <c r="I112" s="129" t="s">
        <v>68</v>
      </c>
      <c r="J112" s="131"/>
      <c r="K112" s="131"/>
      <c r="L112" s="131"/>
      <c r="M112" s="55">
        <f>M117</f>
        <v>3196999</v>
      </c>
      <c r="N112" s="55">
        <f t="shared" ref="N112:O112" si="54">N117</f>
        <v>0</v>
      </c>
      <c r="O112" s="95">
        <f t="shared" si="54"/>
        <v>0</v>
      </c>
      <c r="P112" s="183">
        <v>9</v>
      </c>
    </row>
    <row r="113" spans="1:16" s="44" customFormat="1" ht="49.15" customHeight="1" x14ac:dyDescent="0.2">
      <c r="A113" s="133"/>
      <c r="B113" s="121" t="s">
        <v>70</v>
      </c>
      <c r="C113" s="136" t="s">
        <v>37</v>
      </c>
      <c r="D113" s="46" t="s">
        <v>22</v>
      </c>
      <c r="E113" s="97" t="s">
        <v>68</v>
      </c>
      <c r="F113" s="101" t="s">
        <v>26</v>
      </c>
      <c r="G113" s="101" t="s">
        <v>13</v>
      </c>
      <c r="H113" s="101" t="s">
        <v>67</v>
      </c>
      <c r="I113" s="101" t="s">
        <v>68</v>
      </c>
      <c r="J113" s="8">
        <v>0</v>
      </c>
      <c r="K113" s="8">
        <v>0</v>
      </c>
      <c r="L113" s="32">
        <v>0</v>
      </c>
      <c r="M113" s="33">
        <v>159850</v>
      </c>
      <c r="N113" s="34">
        <v>0</v>
      </c>
      <c r="O113" s="34">
        <v>0</v>
      </c>
      <c r="P113" s="184"/>
    </row>
    <row r="114" spans="1:16" s="44" customFormat="1" ht="40.15" customHeight="1" x14ac:dyDescent="0.2">
      <c r="A114" s="134"/>
      <c r="B114" s="121" t="s">
        <v>71</v>
      </c>
      <c r="C114" s="137"/>
      <c r="D114" s="4" t="s">
        <v>17</v>
      </c>
      <c r="E114" s="97" t="s">
        <v>68</v>
      </c>
      <c r="F114" s="101" t="s">
        <v>26</v>
      </c>
      <c r="G114" s="101" t="s">
        <v>13</v>
      </c>
      <c r="H114" s="101" t="s">
        <v>67</v>
      </c>
      <c r="I114" s="101" t="s">
        <v>68</v>
      </c>
      <c r="J114" s="8">
        <v>0</v>
      </c>
      <c r="K114" s="8">
        <v>0</v>
      </c>
      <c r="L114" s="14">
        <v>0</v>
      </c>
      <c r="M114" s="8">
        <v>3037149</v>
      </c>
      <c r="N114" s="27">
        <v>0</v>
      </c>
      <c r="O114" s="27">
        <v>0</v>
      </c>
      <c r="P114" s="184"/>
    </row>
    <row r="115" spans="1:16" s="44" customFormat="1" ht="45" customHeight="1" x14ac:dyDescent="0.2">
      <c r="A115" s="134"/>
      <c r="B115" s="121" t="s">
        <v>72</v>
      </c>
      <c r="C115" s="137"/>
      <c r="D115" s="4" t="s">
        <v>18</v>
      </c>
      <c r="E115" s="97" t="s">
        <v>68</v>
      </c>
      <c r="F115" s="98" t="s">
        <v>26</v>
      </c>
      <c r="G115" s="97">
        <v>4</v>
      </c>
      <c r="H115" s="98" t="s">
        <v>67</v>
      </c>
      <c r="I115" s="97" t="s">
        <v>68</v>
      </c>
      <c r="J115" s="8">
        <v>0</v>
      </c>
      <c r="K115" s="8">
        <v>0</v>
      </c>
      <c r="L115" s="14">
        <v>0</v>
      </c>
      <c r="M115" s="8">
        <v>0</v>
      </c>
      <c r="N115" s="27">
        <v>0</v>
      </c>
      <c r="O115" s="27">
        <v>0</v>
      </c>
      <c r="P115" s="184"/>
    </row>
    <row r="116" spans="1:16" s="44" customFormat="1" ht="42" customHeight="1" x14ac:dyDescent="0.2">
      <c r="A116" s="134"/>
      <c r="B116" s="121" t="s">
        <v>69</v>
      </c>
      <c r="C116" s="137"/>
      <c r="D116" s="45" t="s">
        <v>19</v>
      </c>
      <c r="E116" s="97" t="s">
        <v>68</v>
      </c>
      <c r="F116" s="98" t="s">
        <v>26</v>
      </c>
      <c r="G116" s="97" t="s">
        <v>68</v>
      </c>
      <c r="H116" s="98" t="s">
        <v>68</v>
      </c>
      <c r="I116" s="97" t="s">
        <v>68</v>
      </c>
      <c r="J116" s="8">
        <v>0</v>
      </c>
      <c r="K116" s="8">
        <v>0</v>
      </c>
      <c r="L116" s="14">
        <v>0</v>
      </c>
      <c r="M116" s="8">
        <v>0</v>
      </c>
      <c r="N116" s="27">
        <v>0</v>
      </c>
      <c r="O116" s="27">
        <v>0</v>
      </c>
      <c r="P116" s="184"/>
    </row>
    <row r="117" spans="1:16" s="44" customFormat="1" ht="29.45" customHeight="1" x14ac:dyDescent="0.2">
      <c r="A117" s="135"/>
      <c r="B117" s="116" t="s">
        <v>37</v>
      </c>
      <c r="C117" s="138"/>
      <c r="D117" s="51" t="s">
        <v>20</v>
      </c>
      <c r="E117" s="103" t="s">
        <v>34</v>
      </c>
      <c r="F117" s="104" t="s">
        <v>26</v>
      </c>
      <c r="G117" s="104" t="s">
        <v>13</v>
      </c>
      <c r="H117" s="104" t="s">
        <v>67</v>
      </c>
      <c r="I117" s="104" t="s">
        <v>68</v>
      </c>
      <c r="J117" s="22">
        <f>J113+J114+J115+J116</f>
        <v>0</v>
      </c>
      <c r="K117" s="22">
        <f>K113+K114+K115+K116</f>
        <v>0</v>
      </c>
      <c r="L117" s="53">
        <f>L113+L114+L115+L116</f>
        <v>0</v>
      </c>
      <c r="M117" s="54">
        <f t="shared" ref="M117:O117" si="55">M113+M114+M115+M116</f>
        <v>3196999</v>
      </c>
      <c r="N117" s="55">
        <f t="shared" ref="N117" si="56">N113+N114+N115+N116</f>
        <v>0</v>
      </c>
      <c r="O117" s="55">
        <f t="shared" si="55"/>
        <v>0</v>
      </c>
      <c r="P117" s="185"/>
    </row>
    <row r="118" spans="1:16" s="83" customFormat="1" ht="49.15" customHeight="1" x14ac:dyDescent="0.2">
      <c r="A118" s="80" t="s">
        <v>59</v>
      </c>
      <c r="B118" s="77" t="s">
        <v>61</v>
      </c>
      <c r="C118" s="81"/>
      <c r="D118" s="76"/>
      <c r="E118" s="97" t="s">
        <v>68</v>
      </c>
      <c r="F118" s="98" t="s">
        <v>26</v>
      </c>
      <c r="G118" s="97">
        <v>4</v>
      </c>
      <c r="H118" s="98" t="s">
        <v>67</v>
      </c>
      <c r="I118" s="101" t="s">
        <v>62</v>
      </c>
      <c r="J118" s="72"/>
      <c r="K118" s="72"/>
      <c r="L118" s="72"/>
      <c r="M118" s="54">
        <f>M123</f>
        <v>3196999</v>
      </c>
      <c r="N118" s="54">
        <f t="shared" ref="N118:O118" si="57">N123</f>
        <v>0</v>
      </c>
      <c r="O118" s="54">
        <f t="shared" si="57"/>
        <v>0</v>
      </c>
      <c r="P118" s="84"/>
    </row>
    <row r="119" spans="1:16" s="83" customFormat="1" ht="29.45" customHeight="1" x14ac:dyDescent="0.2">
      <c r="A119" s="133"/>
      <c r="B119" s="121" t="s">
        <v>70</v>
      </c>
      <c r="C119" s="136" t="s">
        <v>37</v>
      </c>
      <c r="D119" s="79" t="s">
        <v>22</v>
      </c>
      <c r="E119" s="97" t="s">
        <v>68</v>
      </c>
      <c r="F119" s="101" t="s">
        <v>26</v>
      </c>
      <c r="G119" s="101" t="s">
        <v>13</v>
      </c>
      <c r="H119" s="101" t="s">
        <v>67</v>
      </c>
      <c r="I119" s="101" t="s">
        <v>62</v>
      </c>
      <c r="J119" s="8">
        <v>0</v>
      </c>
      <c r="K119" s="8">
        <v>0</v>
      </c>
      <c r="L119" s="32">
        <v>0</v>
      </c>
      <c r="M119" s="33">
        <v>159850</v>
      </c>
      <c r="N119" s="34">
        <v>0</v>
      </c>
      <c r="O119" s="34">
        <v>0</v>
      </c>
      <c r="P119" s="84"/>
    </row>
    <row r="120" spans="1:16" s="83" customFormat="1" ht="29.45" customHeight="1" x14ac:dyDescent="0.2">
      <c r="A120" s="134"/>
      <c r="B120" s="121" t="s">
        <v>71</v>
      </c>
      <c r="C120" s="137"/>
      <c r="D120" s="4" t="s">
        <v>17</v>
      </c>
      <c r="E120" s="97" t="s">
        <v>68</v>
      </c>
      <c r="F120" s="101" t="s">
        <v>26</v>
      </c>
      <c r="G120" s="101" t="s">
        <v>13</v>
      </c>
      <c r="H120" s="101" t="s">
        <v>67</v>
      </c>
      <c r="I120" s="101" t="s">
        <v>62</v>
      </c>
      <c r="J120" s="8">
        <v>0</v>
      </c>
      <c r="K120" s="8">
        <v>0</v>
      </c>
      <c r="L120" s="14">
        <v>0</v>
      </c>
      <c r="M120" s="8">
        <v>3037149</v>
      </c>
      <c r="N120" s="27">
        <v>0</v>
      </c>
      <c r="O120" s="27">
        <v>0</v>
      </c>
      <c r="P120" s="84"/>
    </row>
    <row r="121" spans="1:16" s="83" customFormat="1" ht="29.45" customHeight="1" x14ac:dyDescent="0.2">
      <c r="A121" s="134"/>
      <c r="B121" s="121" t="s">
        <v>72</v>
      </c>
      <c r="C121" s="137"/>
      <c r="D121" s="4" t="s">
        <v>18</v>
      </c>
      <c r="E121" s="97" t="s">
        <v>68</v>
      </c>
      <c r="F121" s="98" t="s">
        <v>26</v>
      </c>
      <c r="G121" s="97" t="s">
        <v>68</v>
      </c>
      <c r="H121" s="97" t="s">
        <v>68</v>
      </c>
      <c r="I121" s="97" t="s">
        <v>68</v>
      </c>
      <c r="J121" s="8">
        <v>0</v>
      </c>
      <c r="K121" s="8">
        <v>0</v>
      </c>
      <c r="L121" s="14">
        <v>0</v>
      </c>
      <c r="M121" s="8">
        <v>0</v>
      </c>
      <c r="N121" s="27">
        <v>0</v>
      </c>
      <c r="O121" s="27">
        <v>0</v>
      </c>
      <c r="P121" s="84"/>
    </row>
    <row r="122" spans="1:16" s="83" customFormat="1" ht="29.45" customHeight="1" x14ac:dyDescent="0.2">
      <c r="A122" s="134"/>
      <c r="B122" s="121" t="s">
        <v>69</v>
      </c>
      <c r="C122" s="137"/>
      <c r="D122" s="82" t="s">
        <v>19</v>
      </c>
      <c r="E122" s="97" t="s">
        <v>68</v>
      </c>
      <c r="F122" s="98" t="s">
        <v>26</v>
      </c>
      <c r="G122" s="97" t="s">
        <v>68</v>
      </c>
      <c r="H122" s="97" t="s">
        <v>68</v>
      </c>
      <c r="I122" s="97" t="s">
        <v>68</v>
      </c>
      <c r="J122" s="8">
        <v>0</v>
      </c>
      <c r="K122" s="8">
        <v>0</v>
      </c>
      <c r="L122" s="14">
        <v>0</v>
      </c>
      <c r="M122" s="8">
        <v>0</v>
      </c>
      <c r="N122" s="27">
        <v>0</v>
      </c>
      <c r="O122" s="27">
        <v>0</v>
      </c>
      <c r="P122" s="84"/>
    </row>
    <row r="123" spans="1:16" s="83" customFormat="1" ht="29.45" customHeight="1" x14ac:dyDescent="0.2">
      <c r="A123" s="135"/>
      <c r="B123" s="116" t="s">
        <v>37</v>
      </c>
      <c r="C123" s="138"/>
      <c r="D123" s="51" t="s">
        <v>20</v>
      </c>
      <c r="E123" s="104" t="s">
        <v>34</v>
      </c>
      <c r="F123" s="104" t="s">
        <v>26</v>
      </c>
      <c r="G123" s="104" t="s">
        <v>13</v>
      </c>
      <c r="H123" s="104" t="s">
        <v>67</v>
      </c>
      <c r="I123" s="104" t="s">
        <v>62</v>
      </c>
      <c r="J123" s="22">
        <f>J119+J120+J121+J122</f>
        <v>0</v>
      </c>
      <c r="K123" s="22">
        <f>K119+K120+K121+K122</f>
        <v>0</v>
      </c>
      <c r="L123" s="53">
        <f>L119+L120+L121+L122</f>
        <v>0</v>
      </c>
      <c r="M123" s="54">
        <f t="shared" ref="M123:O123" si="58">M119+M120+M121+M122</f>
        <v>3196999</v>
      </c>
      <c r="N123" s="55">
        <f t="shared" si="58"/>
        <v>0</v>
      </c>
      <c r="O123" s="55">
        <f t="shared" si="58"/>
        <v>0</v>
      </c>
      <c r="P123" s="84"/>
    </row>
    <row r="124" spans="1:16" s="61" customFormat="1" ht="34.15" customHeight="1" x14ac:dyDescent="0.2">
      <c r="A124" s="91"/>
      <c r="B124" s="110" t="s">
        <v>78</v>
      </c>
      <c r="C124" s="59"/>
      <c r="D124" s="76"/>
      <c r="E124" s="97" t="s">
        <v>68</v>
      </c>
      <c r="F124" s="97" t="s">
        <v>68</v>
      </c>
      <c r="G124" s="97" t="s">
        <v>68</v>
      </c>
      <c r="H124" s="97" t="s">
        <v>68</v>
      </c>
      <c r="I124" s="97" t="s">
        <v>68</v>
      </c>
      <c r="J124" s="72"/>
      <c r="K124" s="72"/>
      <c r="L124" s="72"/>
      <c r="M124" s="54"/>
      <c r="N124" s="54"/>
      <c r="O124" s="54"/>
      <c r="P124" s="183"/>
    </row>
    <row r="125" spans="1:16" s="28" customFormat="1" ht="43.15" hidden="1" customHeight="1" x14ac:dyDescent="0.2">
      <c r="A125" s="133"/>
      <c r="B125" s="121"/>
      <c r="C125" s="136"/>
      <c r="D125" s="30"/>
      <c r="E125" s="69"/>
      <c r="F125" s="6"/>
      <c r="G125" s="6"/>
      <c r="H125" s="6"/>
      <c r="I125" s="6"/>
      <c r="J125" s="8"/>
      <c r="K125" s="8"/>
      <c r="L125" s="32"/>
      <c r="M125" s="33"/>
      <c r="N125" s="34"/>
      <c r="O125" s="34"/>
      <c r="P125" s="184"/>
    </row>
    <row r="126" spans="1:16" s="28" customFormat="1" ht="36" hidden="1" customHeight="1" x14ac:dyDescent="0.2">
      <c r="A126" s="134"/>
      <c r="B126" s="121"/>
      <c r="C126" s="137"/>
      <c r="D126" s="4"/>
      <c r="E126" s="69"/>
      <c r="F126" s="6"/>
      <c r="G126" s="6"/>
      <c r="H126" s="6"/>
      <c r="I126" s="6"/>
      <c r="J126" s="8"/>
      <c r="K126" s="8"/>
      <c r="L126" s="14"/>
      <c r="M126" s="8"/>
      <c r="N126" s="27"/>
      <c r="O126" s="27"/>
      <c r="P126" s="184"/>
    </row>
    <row r="127" spans="1:16" s="28" customFormat="1" ht="40.9" hidden="1" customHeight="1" x14ac:dyDescent="0.2">
      <c r="A127" s="134"/>
      <c r="B127" s="121"/>
      <c r="C127" s="137"/>
      <c r="D127" s="4"/>
      <c r="E127" s="69"/>
      <c r="F127" s="68"/>
      <c r="G127" s="69"/>
      <c r="H127" s="69"/>
      <c r="I127" s="69"/>
      <c r="J127" s="8"/>
      <c r="K127" s="8"/>
      <c r="L127" s="14"/>
      <c r="M127" s="8"/>
      <c r="N127" s="27"/>
      <c r="O127" s="27"/>
      <c r="P127" s="184"/>
    </row>
    <row r="128" spans="1:16" s="28" customFormat="1" ht="27.6" hidden="1" customHeight="1" x14ac:dyDescent="0.2">
      <c r="A128" s="134"/>
      <c r="B128" s="121"/>
      <c r="C128" s="137"/>
      <c r="D128" s="29"/>
      <c r="E128" s="69"/>
      <c r="F128" s="68"/>
      <c r="G128" s="69"/>
      <c r="H128" s="69"/>
      <c r="I128" s="69"/>
      <c r="J128" s="8"/>
      <c r="K128" s="8"/>
      <c r="L128" s="14"/>
      <c r="M128" s="8"/>
      <c r="N128" s="27"/>
      <c r="O128" s="27"/>
      <c r="P128" s="184"/>
    </row>
    <row r="129" spans="1:16" s="28" customFormat="1" ht="31.15" hidden="1" customHeight="1" x14ac:dyDescent="0.2">
      <c r="A129" s="135"/>
      <c r="B129" s="125"/>
      <c r="C129" s="138"/>
      <c r="D129" s="51"/>
      <c r="E129" s="52"/>
      <c r="F129" s="52"/>
      <c r="G129" s="52"/>
      <c r="H129" s="52"/>
      <c r="I129" s="52"/>
      <c r="J129" s="22"/>
      <c r="K129" s="22"/>
      <c r="L129" s="53"/>
      <c r="M129" s="54"/>
      <c r="N129" s="55"/>
      <c r="O129" s="55"/>
      <c r="P129" s="185"/>
    </row>
  </sheetData>
  <mergeCells count="74">
    <mergeCell ref="N5:O5"/>
    <mergeCell ref="P38:P44"/>
    <mergeCell ref="B39:B40"/>
    <mergeCell ref="D60:D61"/>
    <mergeCell ref="A4:P4"/>
    <mergeCell ref="P31:P37"/>
    <mergeCell ref="P24:P30"/>
    <mergeCell ref="B32:B33"/>
    <mergeCell ref="C25:C30"/>
    <mergeCell ref="D25:D26"/>
    <mergeCell ref="A18:A23"/>
    <mergeCell ref="C46:C50"/>
    <mergeCell ref="A32:A37"/>
    <mergeCell ref="C32:C37"/>
    <mergeCell ref="C39:C44"/>
    <mergeCell ref="A25:A30"/>
    <mergeCell ref="P124:P129"/>
    <mergeCell ref="P112:P117"/>
    <mergeCell ref="P45:P50"/>
    <mergeCell ref="P51:P56"/>
    <mergeCell ref="P57:P64"/>
    <mergeCell ref="P65:P70"/>
    <mergeCell ref="P78:P85"/>
    <mergeCell ref="P86:P91"/>
    <mergeCell ref="P93:P99"/>
    <mergeCell ref="L2:P2"/>
    <mergeCell ref="C10:C16"/>
    <mergeCell ref="P18:P23"/>
    <mergeCell ref="B18:B19"/>
    <mergeCell ref="D13:D14"/>
    <mergeCell ref="D10:D12"/>
    <mergeCell ref="P9:P16"/>
    <mergeCell ref="D7:D8"/>
    <mergeCell ref="E7:I7"/>
    <mergeCell ref="A6:P6"/>
    <mergeCell ref="J7:O7"/>
    <mergeCell ref="C7:C8"/>
    <mergeCell ref="A9:A16"/>
    <mergeCell ref="B10:B12"/>
    <mergeCell ref="B13:B14"/>
    <mergeCell ref="A7:A8"/>
    <mergeCell ref="D18:D19"/>
    <mergeCell ref="C18:C23"/>
    <mergeCell ref="D39:D40"/>
    <mergeCell ref="D32:D33"/>
    <mergeCell ref="A39:A44"/>
    <mergeCell ref="B25:B26"/>
    <mergeCell ref="A125:A129"/>
    <mergeCell ref="C125:C129"/>
    <mergeCell ref="A66:A70"/>
    <mergeCell ref="C66:C70"/>
    <mergeCell ref="A52:A56"/>
    <mergeCell ref="C52:C56"/>
    <mergeCell ref="B60:B61"/>
    <mergeCell ref="A58:A64"/>
    <mergeCell ref="C58:C64"/>
    <mergeCell ref="A72:A76"/>
    <mergeCell ref="C72:C76"/>
    <mergeCell ref="B7:B8"/>
    <mergeCell ref="A119:A123"/>
    <mergeCell ref="C119:C123"/>
    <mergeCell ref="A87:A91"/>
    <mergeCell ref="C87:C91"/>
    <mergeCell ref="A113:A117"/>
    <mergeCell ref="A93:A99"/>
    <mergeCell ref="C93:C99"/>
    <mergeCell ref="C113:C117"/>
    <mergeCell ref="B93:B94"/>
    <mergeCell ref="B95:B96"/>
    <mergeCell ref="A79:A85"/>
    <mergeCell ref="C79:C85"/>
    <mergeCell ref="B79:B81"/>
    <mergeCell ref="A46:A50"/>
    <mergeCell ref="B58:B59"/>
  </mergeCells>
  <pageMargins left="0.39370080000000002" right="0.39370080000000002" top="0.39370080000000002" bottom="0.58740159999999997" header="0.3" footer="0.3"/>
  <pageSetup paperSize="9" scale="57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2023-07-11T13:08:24Z</dcterms:modified>
</cp:coreProperties>
</file>